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 - VRN" sheetId="1" r:id="rId1"/>
    <sheet name="VzorPolozky" sheetId="10" state="hidden" r:id="rId2"/>
    <sheet name="VRN" sheetId="12" r:id="rId3"/>
    <sheet name="Pokyny pro vyplnění" sheetId="11" r:id="rId4"/>
  </sheets>
  <externalReferences>
    <externalReference r:id="rId5"/>
  </externalReferences>
  <definedNames>
    <definedName name="CelkemDPHVypocet" localSheetId="0">'K.L - VRN'!$H$41</definedName>
    <definedName name="CenaCelkem">'K.L - VRN'!$G$30</definedName>
    <definedName name="CenaCelkemBezDPH">'K.L - VRN'!$G$29</definedName>
    <definedName name="CenaCelkemVypocet" localSheetId="0">'K.L - VRN'!$I$41</definedName>
    <definedName name="cisloobjektu">'K.L - VRN'!$C$3</definedName>
    <definedName name="CisloRozpoctu">'[1]Krycí list'!$C$2</definedName>
    <definedName name="CisloStavby" localSheetId="0">'K.L - VRN'!$C$2</definedName>
    <definedName name="cislostavby">'[1]Krycí list'!$A$7</definedName>
    <definedName name="CisloStavebnihoRozpoctu">'K.L - VRN'!$D$4</definedName>
    <definedName name="dadresa">'K.L - VRN'!$D$12:$G$12</definedName>
    <definedName name="DIČ" localSheetId="0">'K.L - VRN'!$I$12</definedName>
    <definedName name="dmisto">'K.L - VRN'!$D$13:$G$13</definedName>
    <definedName name="DPHSni">'K.L - VRN'!$G$25</definedName>
    <definedName name="DPHZakl">'K.L - VRN'!$G$27</definedName>
    <definedName name="dpsc" localSheetId="0">'K.L - VRN'!$C$13</definedName>
    <definedName name="IČO" localSheetId="0">'K.L - VRN'!$I$11</definedName>
    <definedName name="Mena">'K.L - VRN'!$J$30</definedName>
    <definedName name="MistoStavby">'K.L - VRN'!$D$4</definedName>
    <definedName name="nazevobjektu">'K.L - VRN'!$D$3</definedName>
    <definedName name="NazevRozpoctu">'[1]Krycí list'!$D$2</definedName>
    <definedName name="NazevStavby" localSheetId="0">'K.L - VRN'!$D$2</definedName>
    <definedName name="nazevstavby">'[1]Krycí list'!$C$7</definedName>
    <definedName name="NazevStavebnihoRozpoctu">'K.L - VRN'!$E$4</definedName>
    <definedName name="oadresa">'K.L - VRN'!$D$6</definedName>
    <definedName name="Objednatel" localSheetId="0">'K.L - VRN'!$D$5</definedName>
    <definedName name="Objekt" localSheetId="0">'K.L - VRN'!$B$39</definedName>
    <definedName name="_xlnm.Print_Area" localSheetId="0">'K.L - VRN'!$A$1:$J$49</definedName>
    <definedName name="_xlnm.Print_Area" localSheetId="2">VRN!$A$1:$U$53</definedName>
    <definedName name="odic" localSheetId="0">'K.L - VRN'!$I$6</definedName>
    <definedName name="oico" localSheetId="0">'K.L - VRN'!$I$5</definedName>
    <definedName name="omisto" localSheetId="0">'K.L - VRN'!$D$7</definedName>
    <definedName name="onazev" localSheetId="0">'K.L - VRN'!$D$6</definedName>
    <definedName name="opsc" localSheetId="0">'K.L - VRN'!$C$7</definedName>
    <definedName name="padresa">'K.L - VRN'!$D$9</definedName>
    <definedName name="pdic">'K.L - VRN'!$I$9</definedName>
    <definedName name="pico">'K.L - VRN'!$I$8</definedName>
    <definedName name="pmisto">'K.L - VRN'!$D$10</definedName>
    <definedName name="PocetMJ">#REF!</definedName>
    <definedName name="PoptavkaID">'K.L - VRN'!$A$1</definedName>
    <definedName name="pPSC">'K.L - VRN'!$C$10</definedName>
    <definedName name="Projektant">'K.L - VRN'!$D$8</definedName>
    <definedName name="SazbaDPH1" localSheetId="0">'K.L - VRN'!$E$24</definedName>
    <definedName name="SazbaDPH1">'[1]Krycí list'!$C$30</definedName>
    <definedName name="SazbaDPH2" localSheetId="0">'K.L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 - VRN'!$D$14</definedName>
    <definedName name="Z_B7E7C763_C459_487D_8ABA_5CFDDFBD5A84_.wvu.Cols" localSheetId="0" hidden="1">'K.L - VRN'!$A:$A</definedName>
    <definedName name="Z_B7E7C763_C459_487D_8ABA_5CFDDFBD5A84_.wvu.PrintArea" localSheetId="0" hidden="1">'K.L - VRN'!$B$1:$J$37</definedName>
    <definedName name="ZakladDPHSni">'K.L - VRN'!$G$24</definedName>
    <definedName name="ZakladDPHSniVypocet" localSheetId="0">'K.L - VRN'!$F$41</definedName>
    <definedName name="ZakladDPHZakl">'K.L - VRN'!$G$26</definedName>
    <definedName name="ZakladDPHZaklVypocet" localSheetId="0">'K.L - VRN'!$G$41</definedName>
    <definedName name="ZaObjednatele">'K.L - VRN'!$G$35</definedName>
    <definedName name="Zaokrouhleni">'K.L - VRN'!$G$28</definedName>
    <definedName name="ZaZhotovitele">'K.L - VRN'!$D$35</definedName>
    <definedName name="Zhotovitel">'K.L - VRN'!$D$11:$G$11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3" i="12" l="1"/>
  <c r="F40" i="1" s="1"/>
  <c r="F41" i="1" s="1"/>
  <c r="G9" i="12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22" i="12"/>
  <c r="G22" i="12" s="1"/>
  <c r="M22" i="12" s="1"/>
  <c r="I22" i="12"/>
  <c r="K22" i="12"/>
  <c r="O22" i="12"/>
  <c r="Q22" i="12"/>
  <c r="U2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I21" i="1"/>
  <c r="I19" i="1"/>
  <c r="I18" i="1"/>
  <c r="I17" i="1"/>
  <c r="J29" i="1"/>
  <c r="J27" i="1"/>
  <c r="G39" i="1"/>
  <c r="F39" i="1"/>
  <c r="H33" i="1"/>
  <c r="J24" i="1"/>
  <c r="J25" i="1"/>
  <c r="J26" i="1"/>
  <c r="J28" i="1"/>
  <c r="E25" i="1"/>
  <c r="E27" i="1"/>
  <c r="AD43" i="12" l="1"/>
  <c r="G40" i="1" s="1"/>
  <c r="G41" i="1" s="1"/>
  <c r="G26" i="1" s="1"/>
  <c r="G27" i="1" s="1"/>
  <c r="U8" i="12"/>
  <c r="Q8" i="12"/>
  <c r="K8" i="12"/>
  <c r="I8" i="12"/>
  <c r="O8" i="12"/>
  <c r="H40" i="1"/>
  <c r="I40" i="1" s="1"/>
  <c r="I41" i="1" s="1"/>
  <c r="J40" i="1" s="1"/>
  <c r="J41" i="1" s="1"/>
  <c r="G29" i="1"/>
  <c r="G24" i="1"/>
  <c r="G8" i="12"/>
  <c r="M9" i="12"/>
  <c r="M8" i="12" s="1"/>
  <c r="G30" i="1" l="1"/>
  <c r="G28" i="1" s="1"/>
  <c r="H41" i="1"/>
  <c r="I48" i="1"/>
  <c r="G43" i="12"/>
  <c r="G25" i="1"/>
  <c r="I49" i="1" l="1"/>
  <c r="I20" i="1"/>
  <c r="I2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<sst xmlns="http://schemas.openxmlformats.org/spreadsheetml/2006/main" count="240" uniqueCount="154">
  <si>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</si>
  <si>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</si>
  <si>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</si>
  <si>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</si>
  <si>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</si>
  <si>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</si>
  <si>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</si>
  <si>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</si>
  <si>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</si>
  <si>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</si>
  <si>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</si>
  <si>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</si>
  <si>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</si>
  <si>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</si>
  <si>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</si>
  <si>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</si>
  <si>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</si>
  <si>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</si>
  <si>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</si>
  <si>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</si>
  <si>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</si>
  <si>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</si>
  <si>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</si>
  <si>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</si>
  <si>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</si>
  <si>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</si>
  <si>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</si>
  <si>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</si>
  <si>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</si>
  <si>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</si>
  <si>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</si>
  <si>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</si>
  <si>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</si>
  <si>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</si>
  <si>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</si>
  <si>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</si>
  <si>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</si>
  <si>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</si>
  <si>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</si>
  <si>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</si>
  <si>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</si>
  <si>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</si>
  <si>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</si>
  <si>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1.NP domu nám. T.G. Masaryka 10, v Holicích - Vrnky</t>
  </si>
  <si>
    <t>Bc. Richard Hradský</t>
  </si>
  <si>
    <t>Pardubice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</si>
  <si>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</si>
  <si>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</si>
  <si>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</si>
  <si>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</si>
  <si>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</si>
  <si>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</si>
  <si>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</si>
  <si>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</si>
  <si>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</si>
  <si>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</si>
  <si>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</si>
  <si>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</si>
  <si>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</si>
  <si>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</si>
  <si>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</si>
  <si>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</si>
  <si>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</si>
  <si>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</si>
  <si>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</si>
  <si>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</si>
  <si>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</si>
  <si>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</si>
  <si>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</si>
  <si>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</si>
  <si>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</si>
  <si>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</si>
  <si>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</si>
  <si>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</si>
  <si>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</si>
  <si>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</si>
  <si>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</si>
  <si>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</si>
  <si>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</si>
  <si>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</si>
  <si>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004111020R</t>
  </si>
  <si>
    <t>Vypracování dok. skut. prov. stavby (DSPS), kompletační činnost</t>
  </si>
  <si>
    <t>Soubor</t>
  </si>
  <si>
    <t>POL1_0</t>
  </si>
  <si>
    <t>005241010R</t>
  </si>
  <si>
    <t>Vypracování dílenské dokumentace, kompletační činnost</t>
  </si>
  <si>
    <t>005 12-1010.R</t>
  </si>
  <si>
    <t>Vybudování ZS a jeho provoz vč. info cedulí, (skládky, buňky, sociální zázemí apod.)</t>
  </si>
  <si>
    <t>POL99_0</t>
  </si>
  <si>
    <t>005 12-1030.R</t>
  </si>
  <si>
    <t>Odstranění zařízení staveniště vč info cedulí</t>
  </si>
  <si>
    <t>005111021R</t>
  </si>
  <si>
    <t>Vytyčení inženýrských sítí</t>
  </si>
  <si>
    <t>005211020R</t>
  </si>
  <si>
    <t>Ochrana stávaj. inženýrských sítí na staveništi</t>
  </si>
  <si>
    <t>005- Rpol.01</t>
  </si>
  <si>
    <t>Stavební úpravy - zajištění větrání</t>
  </si>
  <si>
    <t>005- Rpol.02</t>
  </si>
  <si>
    <t>Oddělení staveniště od zádveří s bankomatem, dodávka, montáž a demontáž prostředků pro ochranu</t>
  </si>
  <si>
    <t>Začátek provozního součtu</t>
  </si>
  <si>
    <t>VV</t>
  </si>
  <si>
    <t xml:space="preserve">  Oddělení prostoru v místě rekonstrukce od zádveří s bankomatem.:</t>
  </si>
  <si>
    <t xml:space="preserve">  Dodávka, montáž a po skončení rekonstrukcí demontáž a odvoz, kce, která bude prachotěsné uzpůsobena:</t>
  </si>
  <si>
    <t>Konec provozního součtu</t>
  </si>
  <si>
    <t>Výpočet - soubor:1</t>
  </si>
  <si>
    <t>005- Rpol.03</t>
  </si>
  <si>
    <t>Ztížené podmínky při realizaci rekonstrukce</t>
  </si>
  <si>
    <t xml:space="preserve">  Ztížené podmínky při realizaci rekonstrukce:</t>
  </si>
  <si>
    <t xml:space="preserve">  - 1. Zásobování stavebním materiálem skrze montážní otvor (vybourané okno) o rozměrech 3000x3000mm:</t>
  </si>
  <si>
    <t xml:space="preserve">  - 2. Zachování provozu bankomatu a jeho následné úpravy, koordinace s provozovatelem bankomatu:</t>
  </si>
  <si>
    <t xml:space="preserve">  - 3. Zachování provozu vstupních dveří do objektu do prostoru zádveří v místě bankomatu:</t>
  </si>
  <si>
    <t xml:space="preserve">  - 4. Zajištění přístupu do ostatních prostor objektu:</t>
  </si>
  <si>
    <t xml:space="preserve">  - 5. Zajištění dodržování norem hluku, prachu a dalších hygienických předpisů:</t>
  </si>
  <si>
    <t xml:space="preserve">  - 6. Zajištění minimalizace vlivu rekonstrukce na okolní plochy okolo stavby:</t>
  </si>
  <si>
    <t>Soubor:1</t>
  </si>
  <si>
    <t>005121016R</t>
  </si>
  <si>
    <t>Vzorkování, atestace, doložky, koordinace</t>
  </si>
  <si>
    <t>005121018R</t>
  </si>
  <si>
    <t>Piktogramy, kontrasty, značení apod. pro osoby ZTP, dodávka, montáž</t>
  </si>
  <si>
    <t>005 12-2010.R</t>
  </si>
  <si>
    <t>Provoz objednatele (investora), možná kolize mezi investorem a zhotovitelem</t>
  </si>
  <si>
    <t>005- Rpol.04</t>
  </si>
  <si>
    <t>Demontáž a odvoz vnitřního vybavení a nábytku, na místo určené investorem</t>
  </si>
  <si>
    <t>005- Rpol.05</t>
  </si>
  <si>
    <t>Odebrání vzorků a prověření sanility zdiva, potvrzení hydroizolačních opatření</t>
  </si>
  <si>
    <t>005- Rpol.06</t>
  </si>
  <si>
    <t>Prověření a odstranění nevyužívaných rozvodů, v suterénu objektu</t>
  </si>
  <si>
    <t>004 11-1010.R</t>
  </si>
  <si>
    <t>Průzkumné práce před zahájením stavby</t>
  </si>
  <si>
    <t>005 21-1030.R</t>
  </si>
  <si>
    <t xml:space="preserve">Dočasná dopravní opatření </t>
  </si>
  <si>
    <t>005 21-1040.R</t>
  </si>
  <si>
    <t>Užívání veřejných ploch a prostranství, s uvedením do původního stavu</t>
  </si>
  <si>
    <t/>
  </si>
  <si>
    <t>SUM</t>
  </si>
  <si>
    <t>Poznámky uchazeče k zadání</t>
  </si>
  <si>
    <t>POPUZIV</t>
  </si>
  <si>
    <t>END</t>
  </si>
  <si>
    <t>Položkový rozpočet - výkaz výměr</t>
  </si>
  <si>
    <t>Rekonstrukce 1.NP domu nám. T.G. Masaryka 10, v Holicích</t>
  </si>
  <si>
    <t>Č:</t>
  </si>
  <si>
    <t>Vedlejší rozpočtové náklady</t>
  </si>
  <si>
    <t>Krycí list - Vedlejší rozpočtové náklady, výkaz výměr</t>
  </si>
  <si>
    <t>Město Holice</t>
  </si>
  <si>
    <t>Holubova 1</t>
  </si>
  <si>
    <t>Holice</t>
  </si>
  <si>
    <t>50401</t>
  </si>
  <si>
    <t>APRIS PRO s.r.o.</t>
  </si>
  <si>
    <t>Jiráskova 2839</t>
  </si>
  <si>
    <t>53002</t>
  </si>
  <si>
    <t>09110305</t>
  </si>
  <si>
    <t>CZ09110305</t>
  </si>
  <si>
    <t>00273571</t>
  </si>
  <si>
    <t>CZ00273571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</si>
</sst>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6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0" borderId="47" xfId="0" applyFont="1" applyBorder="1" applyAlignment="1" applyProtection="1">
      <alignment vertical="center"/>
    </xf>
    <xf numFmtId="49" fontId="0" fillId="0" borderId="43" xfId="0" applyNumberFormat="1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3" borderId="48" xfId="0" applyFill="1" applyBorder="1" applyProtection="1"/>
    <xf numFmtId="49" fontId="0" fillId="3" borderId="45" xfId="0" applyNumberFormat="1" applyFill="1" applyBorder="1" applyAlignment="1" applyProtection="1"/>
    <xf numFmtId="49" fontId="0" fillId="3" borderId="45" xfId="0" applyNumberFormat="1" applyFill="1" applyBorder="1" applyProtection="1"/>
    <xf numFmtId="0" fontId="0" fillId="3" borderId="45" xfId="0" applyFill="1" applyBorder="1" applyProtection="1"/>
    <xf numFmtId="0" fontId="0" fillId="3" borderId="44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2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3" xfId="0" applyFill="1" applyBorder="1" applyProtection="1"/>
    <xf numFmtId="0" fontId="0" fillId="3" borderId="54" xfId="0" applyFill="1" applyBorder="1" applyAlignment="1" applyProtection="1">
      <alignment wrapText="1"/>
    </xf>
    <xf numFmtId="0" fontId="0" fillId="3" borderId="52" xfId="0" applyFill="1" applyBorder="1" applyAlignment="1" applyProtection="1">
      <alignment wrapText="1"/>
    </xf>
    <xf numFmtId="0" fontId="0" fillId="0" borderId="0" xfId="0" applyBorder="1" applyProtection="1"/>
    <xf numFmtId="0" fontId="0" fillId="3" borderId="55" xfId="0" applyFill="1" applyBorder="1" applyAlignment="1" applyProtection="1">
      <alignment vertical="top"/>
    </xf>
    <xf numFmtId="49" fontId="0" fillId="3" borderId="55" xfId="0" applyNumberFormat="1" applyFill="1" applyBorder="1" applyAlignment="1" applyProtection="1">
      <alignment vertical="top"/>
    </xf>
    <xf numFmtId="49" fontId="0" fillId="3" borderId="51" xfId="0" applyNumberFormat="1" applyFill="1" applyBorder="1" applyAlignment="1" applyProtection="1">
      <alignment vertical="top"/>
    </xf>
    <xf numFmtId="0" fontId="0" fillId="3" borderId="56" xfId="0" applyFill="1" applyBorder="1" applyAlignment="1" applyProtection="1">
      <alignment vertical="top"/>
    </xf>
    <xf numFmtId="164" fontId="0" fillId="3" borderId="51" xfId="0" applyNumberFormat="1" applyFill="1" applyBorder="1" applyAlignment="1" applyProtection="1">
      <alignment vertical="top"/>
    </xf>
    <xf numFmtId="4" fontId="0" fillId="3" borderId="51" xfId="0" applyNumberFormat="1" applyFill="1" applyBorder="1" applyAlignment="1" applyProtection="1">
      <alignment vertical="top"/>
    </xf>
    <xf numFmtId="4" fontId="0" fillId="6" borderId="51" xfId="0" applyNumberFormat="1" applyFill="1" applyBorder="1" applyAlignment="1" applyProtection="1">
      <alignment vertical="top"/>
    </xf>
    <xf numFmtId="0" fontId="0" fillId="3" borderId="51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40" xfId="0" applyNumberFormat="1" applyFont="1" applyBorder="1" applyAlignment="1" applyProtection="1">
      <alignment horizontal="left" vertical="top" wrapText="1"/>
    </xf>
    <xf numFmtId="0" fontId="16" fillId="0" borderId="39" xfId="0" applyFont="1" applyBorder="1" applyAlignment="1" applyProtection="1">
      <alignment vertical="top" shrinkToFit="1"/>
    </xf>
    <xf numFmtId="164" fontId="16" fillId="0" borderId="40" xfId="0" applyNumberFormat="1" applyFont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0" fontId="16" fillId="0" borderId="40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43" xfId="0" applyBorder="1" applyAlignment="1" applyProtection="1">
      <alignment vertical="center"/>
      <protection locked="0"/>
    </xf>
    <xf numFmtId="0" fontId="0" fillId="3" borderId="45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1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40" xfId="0" applyNumberFormat="1" applyFont="1" applyFill="1" applyBorder="1" applyAlignment="1" applyProtection="1">
      <alignment horizontal="center"/>
    </xf>
    <xf numFmtId="4" fontId="7" fillId="5" borderId="40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  <xf numFmtId="4" fontId="7" fillId="5" borderId="40" xfId="0" applyNumberFormat="1" applyFont="1" applyFill="1" applyBorder="1" applyAlignment="1" applyProtection="1"/>
    <xf numFmtId="0" fontId="8" fillId="7" borderId="0" xfId="0" applyFont="1" applyFill="1" applyBorder="1" applyAlignment="1" applyProtection="1">
      <alignment horizontal="left" vertical="top"/>
      <protection locked="0"/>
    </xf>
    <xf numFmtId="0" fontId="8" fillId="7" borderId="2" xfId="0" applyFont="1" applyFill="1" applyBorder="1" applyAlignment="1" applyProtection="1">
      <alignment horizontal="left" vertical="top"/>
      <protection locked="0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0" fontId="15" fillId="3" borderId="36" xfId="0" applyFont="1" applyFill="1" applyBorder="1" applyAlignment="1" applyProtection="1">
      <alignment horizontal="center" vertical="center" wrapText="1"/>
    </xf>
    <xf numFmtId="4" fontId="7" fillId="6" borderId="21" xfId="0" applyNumberFormat="1" applyFont="1" applyFill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8" fillId="0" borderId="6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8" borderId="15" xfId="0" applyNumberFormat="1" applyFont="1" applyFill="1" applyBorder="1" applyAlignment="1" applyProtection="1">
      <alignment horizontal="right" vertical="center" indent="1"/>
    </xf>
    <xf numFmtId="4" fontId="11" fillId="8" borderId="16" xfId="0" applyNumberFormat="1" applyFont="1" applyFill="1" applyBorder="1" applyAlignment="1" applyProtection="1">
      <alignment horizontal="right" vertical="center" indent="1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" fontId="0" fillId="0" borderId="6" xfId="0" applyNumberFormat="1" applyFont="1" applyBorder="1" applyAlignment="1" applyProtection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style="24" hidden="1" customWidth="1"/>
    <col min="2" max="2" width="9.140625" style="24" customWidth="1"/>
    <col min="3" max="3" width="7.42578125" style="24" customWidth="1"/>
    <col min="4" max="4" width="13.42578125" style="24" customWidth="1"/>
    <col min="5" max="5" width="12.140625" style="24" customWidth="1"/>
    <col min="6" max="6" width="11.42578125" style="24" customWidth="1"/>
    <col min="7" max="7" width="12.7109375" style="210" customWidth="1"/>
    <col min="8" max="8" width="12.7109375" style="24" customWidth="1"/>
    <col min="9" max="9" width="12.7109375" style="210" customWidth="1"/>
    <col min="10" max="10" width="6.7109375" style="210" customWidth="1"/>
    <col min="11" max="11" width="4.28515625" style="24" customWidth="1"/>
    <col min="12" max="15" width="10.7109375" style="24" customWidth="1"/>
    <col min="16" max="16384" width="9" style="24"/>
  </cols>
  <sheetData>
    <row r="1" spans="1:15" ht="33.75" customHeight="1" x14ac:dyDescent="0.2">
      <c r="A1" s="100" t="s">
        <v>35</v>
      </c>
      <c r="B1" s="251" t="s">
        <v>142</v>
      </c>
      <c r="C1" s="252"/>
      <c r="D1" s="252"/>
      <c r="E1" s="252"/>
      <c r="F1" s="252"/>
      <c r="G1" s="252"/>
      <c r="H1" s="252"/>
      <c r="I1" s="252"/>
      <c r="J1" s="253"/>
    </row>
    <row r="2" spans="1:15" ht="23.25" customHeight="1" x14ac:dyDescent="0.2">
      <c r="A2" s="101"/>
      <c r="B2" s="102" t="s">
        <v>39</v>
      </c>
      <c r="C2" s="103"/>
      <c r="D2" s="271" t="s">
        <v>139</v>
      </c>
      <c r="E2" s="272"/>
      <c r="F2" s="272"/>
      <c r="G2" s="272"/>
      <c r="H2" s="272"/>
      <c r="I2" s="272"/>
      <c r="J2" s="273"/>
      <c r="O2" s="104"/>
    </row>
    <row r="3" spans="1:15" ht="23.25" hidden="1" customHeight="1" x14ac:dyDescent="0.2">
      <c r="A3" s="101"/>
      <c r="B3" s="105" t="s">
        <v>41</v>
      </c>
      <c r="C3" s="106"/>
      <c r="D3" s="231"/>
      <c r="E3" s="232"/>
      <c r="F3" s="232"/>
      <c r="G3" s="232"/>
      <c r="H3" s="232"/>
      <c r="I3" s="232"/>
      <c r="J3" s="233"/>
    </row>
    <row r="4" spans="1:15" ht="23.25" hidden="1" customHeight="1" x14ac:dyDescent="0.2">
      <c r="A4" s="101"/>
      <c r="B4" s="107" t="s">
        <v>42</v>
      </c>
      <c r="C4" s="108"/>
      <c r="D4" s="109"/>
      <c r="E4" s="109"/>
      <c r="F4" s="110"/>
      <c r="G4" s="111"/>
      <c r="H4" s="110"/>
      <c r="I4" s="111"/>
      <c r="J4" s="112"/>
    </row>
    <row r="5" spans="1:15" ht="24" customHeight="1" x14ac:dyDescent="0.2">
      <c r="A5" s="101"/>
      <c r="B5" s="113" t="s">
        <v>20</v>
      </c>
      <c r="C5" s="47"/>
      <c r="D5" s="114" t="s">
        <v>143</v>
      </c>
      <c r="E5" s="115"/>
      <c r="F5" s="115"/>
      <c r="G5" s="115"/>
      <c r="H5" s="116" t="s">
        <v>32</v>
      </c>
      <c r="I5" s="114" t="s">
        <v>152</v>
      </c>
      <c r="J5" s="117"/>
    </row>
    <row r="6" spans="1:15" ht="15.75" customHeight="1" x14ac:dyDescent="0.2">
      <c r="A6" s="101"/>
      <c r="B6" s="118"/>
      <c r="C6" s="115"/>
      <c r="D6" s="114" t="s">
        <v>144</v>
      </c>
      <c r="E6" s="115"/>
      <c r="F6" s="115"/>
      <c r="G6" s="115"/>
      <c r="H6" s="116" t="s">
        <v>33</v>
      </c>
      <c r="I6" s="114" t="s">
        <v>153</v>
      </c>
      <c r="J6" s="117"/>
    </row>
    <row r="7" spans="1:15" ht="15.75" customHeight="1" x14ac:dyDescent="0.2">
      <c r="A7" s="101"/>
      <c r="B7" s="119"/>
      <c r="C7" s="120" t="s">
        <v>146</v>
      </c>
      <c r="D7" s="121" t="s">
        <v>145</v>
      </c>
      <c r="E7" s="122"/>
      <c r="F7" s="122"/>
      <c r="G7" s="122"/>
      <c r="H7" s="123"/>
      <c r="I7" s="122"/>
      <c r="J7" s="124"/>
    </row>
    <row r="8" spans="1:15" ht="24" hidden="1" customHeight="1" x14ac:dyDescent="0.2">
      <c r="A8" s="101"/>
      <c r="B8" s="113" t="s">
        <v>18</v>
      </c>
      <c r="C8" s="47"/>
      <c r="D8" s="125"/>
      <c r="E8" s="47"/>
      <c r="F8" s="47"/>
      <c r="G8" s="126"/>
      <c r="H8" s="116" t="s">
        <v>32</v>
      </c>
      <c r="I8" s="127"/>
      <c r="J8" s="117"/>
    </row>
    <row r="9" spans="1:15" ht="15.75" hidden="1" customHeight="1" x14ac:dyDescent="0.2">
      <c r="A9" s="101"/>
      <c r="B9" s="101"/>
      <c r="C9" s="47"/>
      <c r="D9" s="125"/>
      <c r="E9" s="47"/>
      <c r="F9" s="47"/>
      <c r="G9" s="126"/>
      <c r="H9" s="116" t="s">
        <v>33</v>
      </c>
      <c r="I9" s="127"/>
      <c r="J9" s="117"/>
    </row>
    <row r="10" spans="1:15" ht="15.75" hidden="1" customHeight="1" x14ac:dyDescent="0.2">
      <c r="A10" s="101"/>
      <c r="B10" s="128"/>
      <c r="C10" s="129"/>
      <c r="D10" s="130"/>
      <c r="E10" s="131"/>
      <c r="F10" s="131"/>
      <c r="G10" s="132"/>
      <c r="H10" s="132"/>
      <c r="I10" s="133"/>
      <c r="J10" s="124"/>
    </row>
    <row r="11" spans="1:15" ht="24" customHeight="1" x14ac:dyDescent="0.2">
      <c r="A11" s="101"/>
      <c r="B11" s="113" t="s">
        <v>18</v>
      </c>
      <c r="C11" s="47"/>
      <c r="D11" s="265" t="s">
        <v>147</v>
      </c>
      <c r="E11" s="265"/>
      <c r="F11" s="265"/>
      <c r="G11" s="265"/>
      <c r="H11" s="116" t="s">
        <v>32</v>
      </c>
      <c r="I11" s="134" t="s">
        <v>150</v>
      </c>
      <c r="J11" s="117"/>
    </row>
    <row r="12" spans="1:15" ht="15.75" customHeight="1" x14ac:dyDescent="0.2">
      <c r="A12" s="101"/>
      <c r="B12" s="118"/>
      <c r="C12" s="115"/>
      <c r="D12" s="248" t="s">
        <v>148</v>
      </c>
      <c r="E12" s="248"/>
      <c r="F12" s="248"/>
      <c r="G12" s="248"/>
      <c r="H12" s="116" t="s">
        <v>33</v>
      </c>
      <c r="I12" s="134" t="s">
        <v>151</v>
      </c>
      <c r="J12" s="117"/>
    </row>
    <row r="13" spans="1:15" ht="15.75" customHeight="1" x14ac:dyDescent="0.2">
      <c r="A13" s="101"/>
      <c r="B13" s="119"/>
      <c r="C13" s="135" t="s">
        <v>149</v>
      </c>
      <c r="D13" s="249" t="s">
        <v>45</v>
      </c>
      <c r="E13" s="249"/>
      <c r="F13" s="249"/>
      <c r="G13" s="249"/>
      <c r="H13" s="136"/>
      <c r="I13" s="122"/>
      <c r="J13" s="124"/>
    </row>
    <row r="14" spans="1:15" ht="24" hidden="1" customHeight="1" x14ac:dyDescent="0.2">
      <c r="A14" s="101"/>
      <c r="B14" s="137" t="s">
        <v>19</v>
      </c>
      <c r="C14" s="138"/>
      <c r="D14" s="139"/>
      <c r="E14" s="140"/>
      <c r="F14" s="140"/>
      <c r="G14" s="140"/>
      <c r="H14" s="141"/>
      <c r="I14" s="140"/>
      <c r="J14" s="142"/>
    </row>
    <row r="15" spans="1:15" ht="18" customHeight="1" x14ac:dyDescent="0.2">
      <c r="A15" s="101"/>
      <c r="B15" s="143" t="s">
        <v>19</v>
      </c>
      <c r="C15" s="144"/>
      <c r="D15" s="229" t="s">
        <v>44</v>
      </c>
      <c r="E15" s="229"/>
      <c r="F15" s="229"/>
      <c r="G15" s="229"/>
      <c r="H15" s="229"/>
      <c r="I15" s="229"/>
      <c r="J15" s="230"/>
    </row>
    <row r="16" spans="1:15" ht="32.25" customHeight="1" x14ac:dyDescent="0.2">
      <c r="A16" s="101"/>
      <c r="B16" s="128" t="s">
        <v>30</v>
      </c>
      <c r="C16" s="145"/>
      <c r="D16" s="132"/>
      <c r="E16" s="274"/>
      <c r="F16" s="274"/>
      <c r="G16" s="244"/>
      <c r="H16" s="244"/>
      <c r="I16" s="244" t="s">
        <v>27</v>
      </c>
      <c r="J16" s="245"/>
    </row>
    <row r="17" spans="1:10" ht="23.25" customHeight="1" x14ac:dyDescent="0.2">
      <c r="A17" s="146" t="s">
        <v>22</v>
      </c>
      <c r="B17" s="147" t="s">
        <v>22</v>
      </c>
      <c r="C17" s="148"/>
      <c r="D17" s="149"/>
      <c r="E17" s="246"/>
      <c r="F17" s="247"/>
      <c r="G17" s="246"/>
      <c r="H17" s="247"/>
      <c r="I17" s="246">
        <f>SUMIF(F48:F48,A17,I48:I48)+SUMIF(F48:F48,"PSU",I48:I48)</f>
        <v>0</v>
      </c>
      <c r="J17" s="260"/>
    </row>
    <row r="18" spans="1:10" ht="23.25" customHeight="1" x14ac:dyDescent="0.2">
      <c r="A18" s="146" t="s">
        <v>23</v>
      </c>
      <c r="B18" s="147" t="s">
        <v>23</v>
      </c>
      <c r="C18" s="148"/>
      <c r="D18" s="149"/>
      <c r="E18" s="246"/>
      <c r="F18" s="247"/>
      <c r="G18" s="246"/>
      <c r="H18" s="247"/>
      <c r="I18" s="246">
        <f>SUMIF(F48:F48,A18,I48:I48)</f>
        <v>0</v>
      </c>
      <c r="J18" s="260"/>
    </row>
    <row r="19" spans="1:10" ht="23.25" customHeight="1" x14ac:dyDescent="0.2">
      <c r="A19" s="146" t="s">
        <v>24</v>
      </c>
      <c r="B19" s="147" t="s">
        <v>24</v>
      </c>
      <c r="C19" s="148"/>
      <c r="D19" s="149"/>
      <c r="E19" s="246"/>
      <c r="F19" s="247"/>
      <c r="G19" s="246"/>
      <c r="H19" s="247"/>
      <c r="I19" s="246">
        <f>SUMIF(F48:F48,A19,I48:I48)</f>
        <v>0</v>
      </c>
      <c r="J19" s="260"/>
    </row>
    <row r="20" spans="1:10" ht="23.25" customHeight="1" x14ac:dyDescent="0.2">
      <c r="A20" s="146" t="s">
        <v>51</v>
      </c>
      <c r="B20" s="147" t="s">
        <v>25</v>
      </c>
      <c r="C20" s="148"/>
      <c r="D20" s="149"/>
      <c r="E20" s="246"/>
      <c r="F20" s="247"/>
      <c r="G20" s="246"/>
      <c r="H20" s="247"/>
      <c r="I20" s="261">
        <f>SUMIF(F48:F48,A20,I48:I48)</f>
        <v>0</v>
      </c>
      <c r="J20" s="262"/>
    </row>
    <row r="21" spans="1:10" ht="23.25" customHeight="1" x14ac:dyDescent="0.2">
      <c r="A21" s="146" t="s">
        <v>52</v>
      </c>
      <c r="B21" s="147" t="s">
        <v>26</v>
      </c>
      <c r="C21" s="148"/>
      <c r="D21" s="149"/>
      <c r="E21" s="246"/>
      <c r="F21" s="247"/>
      <c r="G21" s="246"/>
      <c r="H21" s="247"/>
      <c r="I21" s="246">
        <f>SUMIF(F48:F48,A21,I48:I48)</f>
        <v>0</v>
      </c>
      <c r="J21" s="260"/>
    </row>
    <row r="22" spans="1:10" ht="23.25" customHeight="1" x14ac:dyDescent="0.2">
      <c r="A22" s="101"/>
      <c r="B22" s="150" t="s">
        <v>27</v>
      </c>
      <c r="C22" s="151"/>
      <c r="D22" s="152"/>
      <c r="E22" s="263"/>
      <c r="F22" s="264"/>
      <c r="G22" s="263"/>
      <c r="H22" s="264"/>
      <c r="I22" s="269">
        <f>SUM(I17:J21)</f>
        <v>0</v>
      </c>
      <c r="J22" s="270"/>
    </row>
    <row r="23" spans="1:10" ht="33" customHeight="1" x14ac:dyDescent="0.2">
      <c r="A23" s="101"/>
      <c r="B23" s="153" t="s">
        <v>31</v>
      </c>
      <c r="C23" s="148"/>
      <c r="D23" s="149"/>
      <c r="E23" s="154"/>
      <c r="F23" s="155"/>
      <c r="G23" s="156"/>
      <c r="H23" s="156"/>
      <c r="I23" s="156"/>
      <c r="J23" s="157"/>
    </row>
    <row r="24" spans="1:10" ht="23.25" customHeight="1" x14ac:dyDescent="0.2">
      <c r="A24" s="101"/>
      <c r="B24" s="158" t="s">
        <v>11</v>
      </c>
      <c r="C24" s="148"/>
      <c r="D24" s="149"/>
      <c r="E24" s="159">
        <v>15</v>
      </c>
      <c r="F24" s="155" t="s">
        <v>0</v>
      </c>
      <c r="G24" s="258">
        <f>ZakladDPHSniVypocet</f>
        <v>0</v>
      </c>
      <c r="H24" s="259"/>
      <c r="I24" s="259"/>
      <c r="J24" s="157" t="str">
        <f t="shared" ref="J24:J29" si="0">Mena</f>
        <v>CZK</v>
      </c>
    </row>
    <row r="25" spans="1:10" ht="23.25" customHeight="1" x14ac:dyDescent="0.2">
      <c r="A25" s="101"/>
      <c r="B25" s="158" t="s">
        <v>12</v>
      </c>
      <c r="C25" s="148"/>
      <c r="D25" s="149"/>
      <c r="E25" s="159">
        <f>SazbaDPH1</f>
        <v>15</v>
      </c>
      <c r="F25" s="155" t="s">
        <v>0</v>
      </c>
      <c r="G25" s="267">
        <f>ZakladDPHSni*SazbaDPH1/100</f>
        <v>0</v>
      </c>
      <c r="H25" s="268"/>
      <c r="I25" s="268"/>
      <c r="J25" s="157" t="str">
        <f t="shared" si="0"/>
        <v>CZK</v>
      </c>
    </row>
    <row r="26" spans="1:10" ht="23.25" customHeight="1" x14ac:dyDescent="0.2">
      <c r="A26" s="101"/>
      <c r="B26" s="158" t="s">
        <v>13</v>
      </c>
      <c r="C26" s="148"/>
      <c r="D26" s="149"/>
      <c r="E26" s="159">
        <v>21</v>
      </c>
      <c r="F26" s="155" t="s">
        <v>0</v>
      </c>
      <c r="G26" s="258">
        <f>ZakladDPHZaklVypocet</f>
        <v>0</v>
      </c>
      <c r="H26" s="259"/>
      <c r="I26" s="259"/>
      <c r="J26" s="157" t="str">
        <f t="shared" si="0"/>
        <v>CZK</v>
      </c>
    </row>
    <row r="27" spans="1:10" ht="23.25" customHeight="1" x14ac:dyDescent="0.2">
      <c r="A27" s="101"/>
      <c r="B27" s="160" t="s">
        <v>14</v>
      </c>
      <c r="C27" s="161"/>
      <c r="D27" s="162"/>
      <c r="E27" s="163">
        <f>SazbaDPH2</f>
        <v>21</v>
      </c>
      <c r="F27" s="164" t="s">
        <v>0</v>
      </c>
      <c r="G27" s="254">
        <f>ZakladDPHZakl*SazbaDPH2/100</f>
        <v>0</v>
      </c>
      <c r="H27" s="255"/>
      <c r="I27" s="255"/>
      <c r="J27" s="165" t="str">
        <f t="shared" si="0"/>
        <v>CZK</v>
      </c>
    </row>
    <row r="28" spans="1:10" ht="23.25" customHeight="1" thickBot="1" x14ac:dyDescent="0.25">
      <c r="A28" s="101"/>
      <c r="B28" s="166" t="s">
        <v>4</v>
      </c>
      <c r="C28" s="167"/>
      <c r="D28" s="168"/>
      <c r="E28" s="167"/>
      <c r="F28" s="169"/>
      <c r="G28" s="256">
        <f>CenaCelkem-DPHZakl-ZakladDPHZakl</f>
        <v>0</v>
      </c>
      <c r="H28" s="256"/>
      <c r="I28" s="256"/>
      <c r="J28" s="170" t="str">
        <f t="shared" si="0"/>
        <v>CZK</v>
      </c>
    </row>
    <row r="29" spans="1:10" ht="27.75" hidden="1" customHeight="1" thickBot="1" x14ac:dyDescent="0.25">
      <c r="A29" s="101"/>
      <c r="B29" s="171" t="s">
        <v>21</v>
      </c>
      <c r="C29" s="172"/>
      <c r="D29" s="172"/>
      <c r="E29" s="173"/>
      <c r="F29" s="174"/>
      <c r="G29" s="243">
        <f>ZakladDPHSniVypocet+ZakladDPHZaklVypocet</f>
        <v>0</v>
      </c>
      <c r="H29" s="243"/>
      <c r="I29" s="243"/>
      <c r="J29" s="175" t="str">
        <f t="shared" si="0"/>
        <v>CZK</v>
      </c>
    </row>
    <row r="30" spans="1:10" ht="27.75" customHeight="1" thickBot="1" x14ac:dyDescent="0.25">
      <c r="A30" s="101"/>
      <c r="B30" s="171" t="s">
        <v>34</v>
      </c>
      <c r="C30" s="176"/>
      <c r="D30" s="176"/>
      <c r="E30" s="176"/>
      <c r="F30" s="176"/>
      <c r="G30" s="257">
        <f>ROUND(SUM(ZakladDPHZakl+DPHZakl),0)</f>
        <v>0</v>
      </c>
      <c r="H30" s="257"/>
      <c r="I30" s="257"/>
      <c r="J30" s="177" t="s">
        <v>48</v>
      </c>
    </row>
    <row r="31" spans="1:10" ht="12.75" customHeight="1" x14ac:dyDescent="0.2">
      <c r="A31" s="101"/>
      <c r="B31" s="101"/>
      <c r="C31" s="47"/>
      <c r="D31" s="47"/>
      <c r="E31" s="47"/>
      <c r="F31" s="47"/>
      <c r="G31" s="126"/>
      <c r="H31" s="47"/>
      <c r="I31" s="126"/>
      <c r="J31" s="178"/>
    </row>
    <row r="32" spans="1:10" ht="30" customHeight="1" x14ac:dyDescent="0.2">
      <c r="A32" s="101"/>
      <c r="B32" s="101"/>
      <c r="C32" s="47"/>
      <c r="D32" s="47"/>
      <c r="E32" s="47"/>
      <c r="F32" s="47"/>
      <c r="G32" s="126"/>
      <c r="H32" s="47"/>
      <c r="I32" s="126"/>
      <c r="J32" s="178"/>
    </row>
    <row r="33" spans="1:10" ht="18.75" customHeight="1" x14ac:dyDescent="0.2">
      <c r="A33" s="101"/>
      <c r="B33" s="179"/>
      <c r="C33" s="180" t="s">
        <v>10</v>
      </c>
      <c r="D33" s="226" t="s">
        <v>45</v>
      </c>
      <c r="E33" s="181"/>
      <c r="F33" s="180" t="s">
        <v>9</v>
      </c>
      <c r="G33" s="181"/>
      <c r="H33" s="227">
        <f ca="1">TODAY()</f>
        <v>44855</v>
      </c>
      <c r="I33" s="181"/>
      <c r="J33" s="178"/>
    </row>
    <row r="34" spans="1:10" ht="47.25" customHeight="1" x14ac:dyDescent="0.2">
      <c r="A34" s="101"/>
      <c r="B34" s="101"/>
      <c r="C34" s="47"/>
      <c r="D34" s="47"/>
      <c r="E34" s="47"/>
      <c r="F34" s="47"/>
      <c r="G34" s="126"/>
      <c r="H34" s="47"/>
      <c r="I34" s="126"/>
      <c r="J34" s="178"/>
    </row>
    <row r="35" spans="1:10" s="185" customFormat="1" ht="18.75" customHeight="1" x14ac:dyDescent="0.2">
      <c r="A35" s="182"/>
      <c r="B35" s="182"/>
      <c r="C35" s="183"/>
      <c r="D35" s="250"/>
      <c r="E35" s="250"/>
      <c r="F35" s="183"/>
      <c r="G35" s="250"/>
      <c r="H35" s="250"/>
      <c r="I35" s="250"/>
      <c r="J35" s="184"/>
    </row>
    <row r="36" spans="1:10" ht="12.75" customHeight="1" x14ac:dyDescent="0.2">
      <c r="A36" s="101"/>
      <c r="B36" s="101"/>
      <c r="C36" s="47"/>
      <c r="D36" s="266" t="s">
        <v>2</v>
      </c>
      <c r="E36" s="266"/>
      <c r="F36" s="47"/>
      <c r="G36" s="126"/>
      <c r="H36" s="186" t="s">
        <v>3</v>
      </c>
      <c r="I36" s="126"/>
      <c r="J36" s="178"/>
    </row>
    <row r="37" spans="1:10" ht="13.5" customHeight="1" thickBot="1" x14ac:dyDescent="0.25">
      <c r="A37" s="187"/>
      <c r="B37" s="187"/>
      <c r="C37" s="188"/>
      <c r="D37" s="188"/>
      <c r="E37" s="188"/>
      <c r="F37" s="188"/>
      <c r="G37" s="189"/>
      <c r="H37" s="188"/>
      <c r="I37" s="189"/>
      <c r="J37" s="190"/>
    </row>
    <row r="38" spans="1:10" ht="27" hidden="1" customHeight="1" x14ac:dyDescent="0.25">
      <c r="B38" s="191" t="s">
        <v>15</v>
      </c>
      <c r="C38" s="192"/>
      <c r="D38" s="192"/>
      <c r="E38" s="192"/>
      <c r="F38" s="193"/>
      <c r="G38" s="193"/>
      <c r="H38" s="193"/>
      <c r="I38" s="193"/>
      <c r="J38" s="192"/>
    </row>
    <row r="39" spans="1:10" ht="25.5" hidden="1" customHeight="1" x14ac:dyDescent="0.2">
      <c r="A39" s="194" t="s">
        <v>36</v>
      </c>
      <c r="B39" s="195" t="s">
        <v>16</v>
      </c>
      <c r="C39" s="196" t="s">
        <v>5</v>
      </c>
      <c r="D39" s="197"/>
      <c r="E39" s="197"/>
      <c r="F39" s="198" t="str">
        <f>B24</f>
        <v>Základ pro sníženou DPH</v>
      </c>
      <c r="G39" s="198" t="str">
        <f>B26</f>
        <v>Základ pro základní DPH</v>
      </c>
      <c r="H39" s="199" t="s">
        <v>17</v>
      </c>
      <c r="I39" s="199" t="s">
        <v>1</v>
      </c>
      <c r="J39" s="200" t="s">
        <v>0</v>
      </c>
    </row>
    <row r="40" spans="1:10" ht="25.5" hidden="1" customHeight="1" x14ac:dyDescent="0.2">
      <c r="A40" s="194">
        <v>1</v>
      </c>
      <c r="B40" s="201" t="s">
        <v>46</v>
      </c>
      <c r="C40" s="234" t="s">
        <v>43</v>
      </c>
      <c r="D40" s="235"/>
      <c r="E40" s="235"/>
      <c r="F40" s="202">
        <f>VRN!AC43</f>
        <v>0</v>
      </c>
      <c r="G40" s="203">
        <f>VRN!AD43</f>
        <v>0</v>
      </c>
      <c r="H40" s="204">
        <f>(F40*SazbaDPH1/100)+(G40*SazbaDPH2/100)</f>
        <v>0</v>
      </c>
      <c r="I40" s="204">
        <f>F40+G40+H40</f>
        <v>0</v>
      </c>
      <c r="J40" s="205" t="str">
        <f>IF(CenaCelkemVypocet=0,"",I40/CenaCelkemVypocet*100)</f>
        <v/>
      </c>
    </row>
    <row r="41" spans="1:10" ht="25.5" hidden="1" customHeight="1" x14ac:dyDescent="0.2">
      <c r="A41" s="194"/>
      <c r="B41" s="236" t="s">
        <v>47</v>
      </c>
      <c r="C41" s="237"/>
      <c r="D41" s="237"/>
      <c r="E41" s="238"/>
      <c r="F41" s="206">
        <f>SUMIF(A40:A40,"=1",F40:F40)</f>
        <v>0</v>
      </c>
      <c r="G41" s="207">
        <f>SUMIF(A40:A40,"=1",G40:G40)</f>
        <v>0</v>
      </c>
      <c r="H41" s="207">
        <f>SUMIF(A40:A40,"=1",H40:H40)</f>
        <v>0</v>
      </c>
      <c r="I41" s="207">
        <f>SUMIF(A40:A40,"=1",I40:I40)</f>
        <v>0</v>
      </c>
      <c r="J41" s="208">
        <f>SUMIF(A40:A40,"=1",J40:J40)</f>
        <v>0</v>
      </c>
    </row>
    <row r="45" spans="1:10" ht="15.75" x14ac:dyDescent="0.25">
      <c r="B45" s="209" t="s">
        <v>49</v>
      </c>
    </row>
    <row r="47" spans="1:10" ht="25.5" customHeight="1" x14ac:dyDescent="0.2">
      <c r="A47" s="211"/>
      <c r="B47" s="212" t="s">
        <v>16</v>
      </c>
      <c r="C47" s="212" t="s">
        <v>5</v>
      </c>
      <c r="D47" s="213"/>
      <c r="E47" s="213"/>
      <c r="F47" s="214" t="s">
        <v>50</v>
      </c>
      <c r="G47" s="214"/>
      <c r="H47" s="214"/>
      <c r="I47" s="239" t="s">
        <v>27</v>
      </c>
      <c r="J47" s="239"/>
    </row>
    <row r="48" spans="1:10" ht="25.5" customHeight="1" x14ac:dyDescent="0.2">
      <c r="A48" s="215"/>
      <c r="B48" s="216" t="s">
        <v>51</v>
      </c>
      <c r="C48" s="241" t="s">
        <v>25</v>
      </c>
      <c r="D48" s="242"/>
      <c r="E48" s="242"/>
      <c r="F48" s="217" t="s">
        <v>51</v>
      </c>
      <c r="G48" s="218"/>
      <c r="H48" s="218"/>
      <c r="I48" s="240">
        <f>VRN!G8</f>
        <v>0</v>
      </c>
      <c r="J48" s="240"/>
    </row>
    <row r="49" spans="1:10" ht="25.5" customHeight="1" x14ac:dyDescent="0.2">
      <c r="A49" s="219"/>
      <c r="B49" s="220" t="s">
        <v>1</v>
      </c>
      <c r="C49" s="220"/>
      <c r="D49" s="221"/>
      <c r="E49" s="221"/>
      <c r="F49" s="222"/>
      <c r="G49" s="223"/>
      <c r="H49" s="223"/>
      <c r="I49" s="228">
        <f>I48</f>
        <v>0</v>
      </c>
      <c r="J49" s="228"/>
    </row>
    <row r="50" spans="1:10" x14ac:dyDescent="0.2">
      <c r="F50" s="224"/>
      <c r="G50" s="225"/>
      <c r="H50" s="224"/>
      <c r="I50" s="225"/>
      <c r="J50" s="225"/>
    </row>
    <row r="51" spans="1:10" x14ac:dyDescent="0.2">
      <c r="F51" s="224"/>
      <c r="G51" s="225"/>
      <c r="H51" s="224"/>
      <c r="I51" s="225"/>
      <c r="J51" s="225"/>
    </row>
    <row r="52" spans="1:10" x14ac:dyDescent="0.2">
      <c r="F52" s="224"/>
      <c r="G52" s="225"/>
      <c r="H52" s="224"/>
      <c r="I52" s="225"/>
      <c r="J52" s="225"/>
    </row>
  </sheetData>
  <sheetProtection password="DFF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G25:I25"/>
    <mergeCell ref="G24:I24"/>
    <mergeCell ref="E20:F20"/>
    <mergeCell ref="E21:F21"/>
    <mergeCell ref="I21:J21"/>
    <mergeCell ref="I22:J22"/>
    <mergeCell ref="I49:J49"/>
    <mergeCell ref="D15:J15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D36:E3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75" t="s">
        <v>6</v>
      </c>
      <c r="B1" s="275"/>
      <c r="C1" s="276"/>
      <c r="D1" s="275"/>
      <c r="E1" s="275"/>
      <c r="F1" s="275"/>
      <c r="G1" s="275"/>
    </row>
    <row r="2" spans="1:7" ht="24.95" customHeight="1" x14ac:dyDescent="0.2">
      <c r="A2" s="8" t="s">
        <v>40</v>
      </c>
      <c r="B2" s="7"/>
      <c r="C2" s="277"/>
      <c r="D2" s="277"/>
      <c r="E2" s="277"/>
      <c r="F2" s="277"/>
      <c r="G2" s="278"/>
    </row>
    <row r="3" spans="1:7" ht="24.95" hidden="1" customHeight="1" x14ac:dyDescent="0.2">
      <c r="A3" s="8" t="s">
        <v>7</v>
      </c>
      <c r="B3" s="7"/>
      <c r="C3" s="277"/>
      <c r="D3" s="277"/>
      <c r="E3" s="277"/>
      <c r="F3" s="277"/>
      <c r="G3" s="278"/>
    </row>
    <row r="4" spans="1:7" ht="24.95" hidden="1" customHeight="1" x14ac:dyDescent="0.2">
      <c r="A4" s="8" t="s">
        <v>8</v>
      </c>
      <c r="B4" s="7"/>
      <c r="C4" s="277"/>
      <c r="D4" s="277"/>
      <c r="E4" s="277"/>
      <c r="F4" s="277"/>
      <c r="G4" s="278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3"/>
  <sheetViews>
    <sheetView workbookViewId="0">
      <selection activeCell="Y11" sqref="Y11"/>
    </sheetView>
  </sheetViews>
  <sheetFormatPr defaultRowHeight="12.75" outlineLevelRow="1" x14ac:dyDescent="0.2"/>
  <cols>
    <col min="1" max="1" width="4.28515625" style="24" customWidth="1"/>
    <col min="2" max="2" width="14.42578125" style="39" customWidth="1"/>
    <col min="3" max="3" width="38.28515625" style="39" customWidth="1"/>
    <col min="4" max="4" width="4.5703125" style="24" customWidth="1"/>
    <col min="5" max="5" width="10.5703125" style="24" customWidth="1"/>
    <col min="6" max="6" width="9.85546875" style="94" customWidth="1"/>
    <col min="7" max="7" width="12.7109375" style="24" customWidth="1"/>
    <col min="8" max="13" width="0" style="24" hidden="1" customWidth="1"/>
    <col min="14" max="17" width="9.140625" style="24"/>
    <col min="18" max="21" width="0" style="24" hidden="1" customWidth="1"/>
    <col min="22" max="28" width="9.140625" style="24"/>
    <col min="29" max="39" width="0" style="24" hidden="1" customWidth="1"/>
    <col min="40" max="16384" width="9.140625" style="24"/>
  </cols>
  <sheetData>
    <row r="1" spans="1:60" ht="15.75" customHeight="1" x14ac:dyDescent="0.25">
      <c r="A1" s="279" t="s">
        <v>138</v>
      </c>
      <c r="B1" s="279"/>
      <c r="C1" s="279"/>
      <c r="D1" s="279"/>
      <c r="E1" s="279"/>
      <c r="F1" s="90"/>
      <c r="G1" s="23"/>
      <c r="AE1" s="24" t="s">
        <v>54</v>
      </c>
    </row>
    <row r="2" spans="1:60" ht="24.95" customHeight="1" x14ac:dyDescent="0.2">
      <c r="A2" s="25" t="s">
        <v>53</v>
      </c>
      <c r="B2" s="26"/>
      <c r="C2" s="26" t="s">
        <v>139</v>
      </c>
      <c r="D2" s="27"/>
      <c r="E2" s="27"/>
      <c r="F2" s="91"/>
      <c r="G2" s="28"/>
      <c r="AE2" s="24" t="s">
        <v>55</v>
      </c>
    </row>
    <row r="3" spans="1:60" ht="24.95" hidden="1" customHeight="1" x14ac:dyDescent="0.2">
      <c r="A3" s="29" t="s">
        <v>7</v>
      </c>
      <c r="B3" s="30"/>
      <c r="C3" s="30"/>
      <c r="D3" s="31"/>
      <c r="E3" s="31"/>
      <c r="F3" s="92"/>
      <c r="G3" s="32"/>
      <c r="AE3" s="24" t="s">
        <v>56</v>
      </c>
    </row>
    <row r="4" spans="1:60" ht="24.95" hidden="1" customHeight="1" x14ac:dyDescent="0.2">
      <c r="A4" s="29" t="s">
        <v>8</v>
      </c>
      <c r="B4" s="30"/>
      <c r="C4" s="30"/>
      <c r="D4" s="31"/>
      <c r="E4" s="31"/>
      <c r="F4" s="92"/>
      <c r="G4" s="32"/>
      <c r="AE4" s="24" t="s">
        <v>57</v>
      </c>
    </row>
    <row r="5" spans="1:60" ht="12.75" hidden="1" customHeight="1" x14ac:dyDescent="0.2">
      <c r="A5" s="33" t="s">
        <v>58</v>
      </c>
      <c r="B5" s="34"/>
      <c r="C5" s="35"/>
      <c r="D5" s="36"/>
      <c r="E5" s="36"/>
      <c r="F5" s="93"/>
      <c r="G5" s="37"/>
      <c r="AE5" s="24" t="s">
        <v>59</v>
      </c>
    </row>
    <row r="6" spans="1:60" ht="24" customHeight="1" x14ac:dyDescent="0.2">
      <c r="A6" s="38" t="s">
        <v>140</v>
      </c>
      <c r="C6" s="40" t="s">
        <v>141</v>
      </c>
      <c r="G6" s="41"/>
    </row>
    <row r="7" spans="1:60" ht="38.25" x14ac:dyDescent="0.2">
      <c r="A7" s="42" t="s">
        <v>60</v>
      </c>
      <c r="B7" s="43" t="s">
        <v>61</v>
      </c>
      <c r="C7" s="43" t="s">
        <v>62</v>
      </c>
      <c r="D7" s="42" t="s">
        <v>63</v>
      </c>
      <c r="E7" s="42" t="s">
        <v>64</v>
      </c>
      <c r="F7" s="95" t="s">
        <v>65</v>
      </c>
      <c r="G7" s="44" t="s">
        <v>27</v>
      </c>
      <c r="H7" s="45" t="s">
        <v>28</v>
      </c>
      <c r="I7" s="45" t="s">
        <v>66</v>
      </c>
      <c r="J7" s="45" t="s">
        <v>29</v>
      </c>
      <c r="K7" s="45" t="s">
        <v>67</v>
      </c>
      <c r="L7" s="45" t="s">
        <v>68</v>
      </c>
      <c r="M7" s="45" t="s">
        <v>69</v>
      </c>
      <c r="N7" s="45" t="s">
        <v>70</v>
      </c>
      <c r="O7" s="45" t="s">
        <v>71</v>
      </c>
      <c r="P7" s="45" t="s">
        <v>72</v>
      </c>
      <c r="Q7" s="45" t="s">
        <v>73</v>
      </c>
      <c r="R7" s="45" t="s">
        <v>74</v>
      </c>
      <c r="S7" s="45" t="s">
        <v>75</v>
      </c>
      <c r="T7" s="45" t="s">
        <v>76</v>
      </c>
      <c r="U7" s="46" t="s">
        <v>77</v>
      </c>
      <c r="X7" s="47"/>
    </row>
    <row r="8" spans="1:60" x14ac:dyDescent="0.2">
      <c r="A8" s="48" t="s">
        <v>78</v>
      </c>
      <c r="B8" s="49" t="s">
        <v>51</v>
      </c>
      <c r="C8" s="50" t="s">
        <v>25</v>
      </c>
      <c r="D8" s="51"/>
      <c r="E8" s="52"/>
      <c r="F8" s="96"/>
      <c r="G8" s="54">
        <f>SUMIF(AE9:AE41,"&lt;&gt;NOR",G9:G41)</f>
        <v>0</v>
      </c>
      <c r="H8" s="53"/>
      <c r="I8" s="53">
        <f>SUM(I9:I41)</f>
        <v>0</v>
      </c>
      <c r="J8" s="53"/>
      <c r="K8" s="53">
        <f>SUM(K9:K41)</f>
        <v>0</v>
      </c>
      <c r="L8" s="53"/>
      <c r="M8" s="53">
        <f>SUM(M9:M41)</f>
        <v>0</v>
      </c>
      <c r="N8" s="55"/>
      <c r="O8" s="55">
        <f>SUM(O9:O41)</f>
        <v>0</v>
      </c>
      <c r="P8" s="55"/>
      <c r="Q8" s="55">
        <f>SUM(Q9:Q41)</f>
        <v>0</v>
      </c>
      <c r="R8" s="55"/>
      <c r="S8" s="55"/>
      <c r="T8" s="48"/>
      <c r="U8" s="55">
        <f>SUM(U9:U41)</f>
        <v>0</v>
      </c>
      <c r="X8" s="47"/>
      <c r="AE8" s="24" t="s">
        <v>79</v>
      </c>
    </row>
    <row r="9" spans="1:60" ht="22.5" outlineLevel="1" x14ac:dyDescent="0.2">
      <c r="A9" s="56">
        <v>1</v>
      </c>
      <c r="B9" s="57" t="s">
        <v>80</v>
      </c>
      <c r="C9" s="58" t="s">
        <v>81</v>
      </c>
      <c r="D9" s="59" t="s">
        <v>82</v>
      </c>
      <c r="E9" s="60">
        <v>1</v>
      </c>
      <c r="F9" s="9">
        <v>0</v>
      </c>
      <c r="G9" s="61">
        <f t="shared" ref="G9:G16" si="0">ROUND(E9*F9,2)</f>
        <v>0</v>
      </c>
      <c r="H9" s="61"/>
      <c r="I9" s="61">
        <f t="shared" ref="I9:I16" si="1">ROUND(E9*H9,2)</f>
        <v>0</v>
      </c>
      <c r="J9" s="61"/>
      <c r="K9" s="61">
        <f t="shared" ref="K9:K16" si="2">ROUND(E9*J9,2)</f>
        <v>0</v>
      </c>
      <c r="L9" s="61">
        <v>21</v>
      </c>
      <c r="M9" s="61">
        <f t="shared" ref="M9:M16" si="3">G9*(1+L9/100)</f>
        <v>0</v>
      </c>
      <c r="N9" s="62">
        <v>0</v>
      </c>
      <c r="O9" s="62">
        <f t="shared" ref="O9:O16" si="4">ROUND(E9*N9,5)</f>
        <v>0</v>
      </c>
      <c r="P9" s="62">
        <v>0</v>
      </c>
      <c r="Q9" s="62">
        <f t="shared" ref="Q9:Q16" si="5">ROUND(E9*P9,5)</f>
        <v>0</v>
      </c>
      <c r="R9" s="62"/>
      <c r="S9" s="62"/>
      <c r="T9" s="63">
        <v>0</v>
      </c>
      <c r="U9" s="62">
        <f t="shared" ref="U9:U16" si="6">ROUND(E9*T9,2)</f>
        <v>0</v>
      </c>
      <c r="V9" s="64"/>
      <c r="W9" s="64"/>
      <c r="X9" s="64"/>
      <c r="Y9" s="64"/>
      <c r="Z9" s="64"/>
      <c r="AA9" s="64"/>
      <c r="AB9" s="64"/>
      <c r="AC9" s="64"/>
      <c r="AD9" s="64"/>
      <c r="AE9" s="64" t="s">
        <v>83</v>
      </c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</row>
    <row r="10" spans="1:60" ht="22.5" outlineLevel="1" x14ac:dyDescent="0.2">
      <c r="A10" s="56">
        <v>2</v>
      </c>
      <c r="B10" s="57" t="s">
        <v>84</v>
      </c>
      <c r="C10" s="58" t="s">
        <v>85</v>
      </c>
      <c r="D10" s="59" t="s">
        <v>82</v>
      </c>
      <c r="E10" s="60">
        <v>1</v>
      </c>
      <c r="F10" s="9">
        <f t="shared" ref="F10:F16" si="7">H10+J10</f>
        <v>0</v>
      </c>
      <c r="G10" s="61">
        <f t="shared" si="0"/>
        <v>0</v>
      </c>
      <c r="H10" s="61"/>
      <c r="I10" s="61">
        <f t="shared" si="1"/>
        <v>0</v>
      </c>
      <c r="J10" s="61"/>
      <c r="K10" s="61">
        <f t="shared" si="2"/>
        <v>0</v>
      </c>
      <c r="L10" s="61">
        <v>21</v>
      </c>
      <c r="M10" s="61">
        <f t="shared" si="3"/>
        <v>0</v>
      </c>
      <c r="N10" s="62">
        <v>0</v>
      </c>
      <c r="O10" s="62">
        <f t="shared" si="4"/>
        <v>0</v>
      </c>
      <c r="P10" s="62">
        <v>0</v>
      </c>
      <c r="Q10" s="62">
        <f t="shared" si="5"/>
        <v>0</v>
      </c>
      <c r="R10" s="62"/>
      <c r="S10" s="62"/>
      <c r="T10" s="63">
        <v>0</v>
      </c>
      <c r="U10" s="62">
        <f t="shared" si="6"/>
        <v>0</v>
      </c>
      <c r="V10" s="64"/>
      <c r="W10" s="64"/>
      <c r="X10" s="64"/>
      <c r="Y10" s="64"/>
      <c r="Z10" s="64"/>
      <c r="AA10" s="64"/>
      <c r="AB10" s="64"/>
      <c r="AC10" s="64"/>
      <c r="AD10" s="64"/>
      <c r="AE10" s="64" t="s">
        <v>83</v>
      </c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</row>
    <row r="11" spans="1:60" ht="22.5" outlineLevel="1" x14ac:dyDescent="0.2">
      <c r="A11" s="56">
        <v>3</v>
      </c>
      <c r="B11" s="57" t="s">
        <v>86</v>
      </c>
      <c r="C11" s="58" t="s">
        <v>87</v>
      </c>
      <c r="D11" s="59" t="s">
        <v>82</v>
      </c>
      <c r="E11" s="60">
        <v>1</v>
      </c>
      <c r="F11" s="9">
        <f t="shared" si="7"/>
        <v>0</v>
      </c>
      <c r="G11" s="61">
        <f t="shared" si="0"/>
        <v>0</v>
      </c>
      <c r="H11" s="61"/>
      <c r="I11" s="61">
        <f t="shared" si="1"/>
        <v>0</v>
      </c>
      <c r="J11" s="61"/>
      <c r="K11" s="61">
        <f t="shared" si="2"/>
        <v>0</v>
      </c>
      <c r="L11" s="61">
        <v>21</v>
      </c>
      <c r="M11" s="61">
        <f t="shared" si="3"/>
        <v>0</v>
      </c>
      <c r="N11" s="62">
        <v>0</v>
      </c>
      <c r="O11" s="62">
        <f t="shared" si="4"/>
        <v>0</v>
      </c>
      <c r="P11" s="62">
        <v>0</v>
      </c>
      <c r="Q11" s="62">
        <f t="shared" si="5"/>
        <v>0</v>
      </c>
      <c r="R11" s="62"/>
      <c r="S11" s="62"/>
      <c r="T11" s="63">
        <v>0</v>
      </c>
      <c r="U11" s="62">
        <f t="shared" si="6"/>
        <v>0</v>
      </c>
      <c r="V11" s="64"/>
      <c r="W11" s="64"/>
      <c r="X11" s="64"/>
      <c r="Y11" s="64"/>
      <c r="Z11" s="64"/>
      <c r="AA11" s="64"/>
      <c r="AB11" s="64"/>
      <c r="AC11" s="64"/>
      <c r="AD11" s="64"/>
      <c r="AE11" s="64" t="s">
        <v>88</v>
      </c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</row>
    <row r="12" spans="1:60" outlineLevel="1" x14ac:dyDescent="0.2">
      <c r="A12" s="56">
        <v>4</v>
      </c>
      <c r="B12" s="57" t="s">
        <v>89</v>
      </c>
      <c r="C12" s="58" t="s">
        <v>90</v>
      </c>
      <c r="D12" s="59" t="s">
        <v>82</v>
      </c>
      <c r="E12" s="60">
        <v>1</v>
      </c>
      <c r="F12" s="9">
        <f t="shared" si="7"/>
        <v>0</v>
      </c>
      <c r="G12" s="61">
        <f t="shared" si="0"/>
        <v>0</v>
      </c>
      <c r="H12" s="61"/>
      <c r="I12" s="61">
        <f t="shared" si="1"/>
        <v>0</v>
      </c>
      <c r="J12" s="61"/>
      <c r="K12" s="61">
        <f t="shared" si="2"/>
        <v>0</v>
      </c>
      <c r="L12" s="61">
        <v>21</v>
      </c>
      <c r="M12" s="61">
        <f t="shared" si="3"/>
        <v>0</v>
      </c>
      <c r="N12" s="62">
        <v>0</v>
      </c>
      <c r="O12" s="62">
        <f t="shared" si="4"/>
        <v>0</v>
      </c>
      <c r="P12" s="62">
        <v>0</v>
      </c>
      <c r="Q12" s="62">
        <f t="shared" si="5"/>
        <v>0</v>
      </c>
      <c r="R12" s="62"/>
      <c r="S12" s="62"/>
      <c r="T12" s="63">
        <v>0</v>
      </c>
      <c r="U12" s="62">
        <f t="shared" si="6"/>
        <v>0</v>
      </c>
      <c r="V12" s="64"/>
      <c r="W12" s="64"/>
      <c r="X12" s="64"/>
      <c r="Y12" s="64"/>
      <c r="Z12" s="64"/>
      <c r="AA12" s="64"/>
      <c r="AB12" s="64"/>
      <c r="AC12" s="64"/>
      <c r="AD12" s="64"/>
      <c r="AE12" s="64" t="s">
        <v>88</v>
      </c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</row>
    <row r="13" spans="1:60" outlineLevel="1" x14ac:dyDescent="0.2">
      <c r="A13" s="56">
        <v>5</v>
      </c>
      <c r="B13" s="57" t="s">
        <v>91</v>
      </c>
      <c r="C13" s="58" t="s">
        <v>92</v>
      </c>
      <c r="D13" s="59" t="s">
        <v>82</v>
      </c>
      <c r="E13" s="60">
        <v>1</v>
      </c>
      <c r="F13" s="9">
        <f t="shared" si="7"/>
        <v>0</v>
      </c>
      <c r="G13" s="61">
        <f t="shared" si="0"/>
        <v>0</v>
      </c>
      <c r="H13" s="61"/>
      <c r="I13" s="61">
        <f t="shared" si="1"/>
        <v>0</v>
      </c>
      <c r="J13" s="61"/>
      <c r="K13" s="61">
        <f t="shared" si="2"/>
        <v>0</v>
      </c>
      <c r="L13" s="61">
        <v>21</v>
      </c>
      <c r="M13" s="61">
        <f t="shared" si="3"/>
        <v>0</v>
      </c>
      <c r="N13" s="62">
        <v>0</v>
      </c>
      <c r="O13" s="62">
        <f t="shared" si="4"/>
        <v>0</v>
      </c>
      <c r="P13" s="62">
        <v>0</v>
      </c>
      <c r="Q13" s="62">
        <f t="shared" si="5"/>
        <v>0</v>
      </c>
      <c r="R13" s="62"/>
      <c r="S13" s="62"/>
      <c r="T13" s="63">
        <v>0</v>
      </c>
      <c r="U13" s="62">
        <f t="shared" si="6"/>
        <v>0</v>
      </c>
      <c r="V13" s="64"/>
      <c r="W13" s="64"/>
      <c r="X13" s="64"/>
      <c r="Y13" s="64"/>
      <c r="Z13" s="64"/>
      <c r="AA13" s="64"/>
      <c r="AB13" s="64"/>
      <c r="AC13" s="64"/>
      <c r="AD13" s="64"/>
      <c r="AE13" s="64" t="s">
        <v>83</v>
      </c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</row>
    <row r="14" spans="1:60" outlineLevel="1" x14ac:dyDescent="0.2">
      <c r="A14" s="56">
        <v>6</v>
      </c>
      <c r="B14" s="57" t="s">
        <v>93</v>
      </c>
      <c r="C14" s="58" t="s">
        <v>94</v>
      </c>
      <c r="D14" s="59" t="s">
        <v>82</v>
      </c>
      <c r="E14" s="60">
        <v>1</v>
      </c>
      <c r="F14" s="9">
        <f t="shared" si="7"/>
        <v>0</v>
      </c>
      <c r="G14" s="61">
        <f t="shared" si="0"/>
        <v>0</v>
      </c>
      <c r="H14" s="61"/>
      <c r="I14" s="61">
        <f t="shared" si="1"/>
        <v>0</v>
      </c>
      <c r="J14" s="61"/>
      <c r="K14" s="61">
        <f t="shared" si="2"/>
        <v>0</v>
      </c>
      <c r="L14" s="61">
        <v>21</v>
      </c>
      <c r="M14" s="61">
        <f t="shared" si="3"/>
        <v>0</v>
      </c>
      <c r="N14" s="62">
        <v>0</v>
      </c>
      <c r="O14" s="62">
        <f t="shared" si="4"/>
        <v>0</v>
      </c>
      <c r="P14" s="62">
        <v>0</v>
      </c>
      <c r="Q14" s="62">
        <f t="shared" si="5"/>
        <v>0</v>
      </c>
      <c r="R14" s="62"/>
      <c r="S14" s="62"/>
      <c r="T14" s="63">
        <v>0</v>
      </c>
      <c r="U14" s="62">
        <f t="shared" si="6"/>
        <v>0</v>
      </c>
      <c r="V14" s="64"/>
      <c r="W14" s="64"/>
      <c r="X14" s="64"/>
      <c r="Y14" s="64"/>
      <c r="Z14" s="64"/>
      <c r="AA14" s="64"/>
      <c r="AB14" s="64"/>
      <c r="AC14" s="64"/>
      <c r="AD14" s="64"/>
      <c r="AE14" s="64" t="s">
        <v>83</v>
      </c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</row>
    <row r="15" spans="1:60" outlineLevel="1" x14ac:dyDescent="0.2">
      <c r="A15" s="56">
        <v>7</v>
      </c>
      <c r="B15" s="57" t="s">
        <v>95</v>
      </c>
      <c r="C15" s="58" t="s">
        <v>96</v>
      </c>
      <c r="D15" s="59" t="s">
        <v>82</v>
      </c>
      <c r="E15" s="60">
        <v>1</v>
      </c>
      <c r="F15" s="9">
        <f t="shared" si="7"/>
        <v>0</v>
      </c>
      <c r="G15" s="61">
        <f t="shared" si="0"/>
        <v>0</v>
      </c>
      <c r="H15" s="61"/>
      <c r="I15" s="61">
        <f t="shared" si="1"/>
        <v>0</v>
      </c>
      <c r="J15" s="61"/>
      <c r="K15" s="61">
        <f t="shared" si="2"/>
        <v>0</v>
      </c>
      <c r="L15" s="61">
        <v>21</v>
      </c>
      <c r="M15" s="61">
        <f t="shared" si="3"/>
        <v>0</v>
      </c>
      <c r="N15" s="62">
        <v>0</v>
      </c>
      <c r="O15" s="62">
        <f t="shared" si="4"/>
        <v>0</v>
      </c>
      <c r="P15" s="62">
        <v>0</v>
      </c>
      <c r="Q15" s="62">
        <f t="shared" si="5"/>
        <v>0</v>
      </c>
      <c r="R15" s="62"/>
      <c r="S15" s="62"/>
      <c r="T15" s="63">
        <v>0</v>
      </c>
      <c r="U15" s="62">
        <f t="shared" si="6"/>
        <v>0</v>
      </c>
      <c r="V15" s="64"/>
      <c r="W15" s="64"/>
      <c r="X15" s="64"/>
      <c r="Y15" s="64"/>
      <c r="Z15" s="64"/>
      <c r="AA15" s="64"/>
      <c r="AB15" s="64"/>
      <c r="AC15" s="64"/>
      <c r="AD15" s="64"/>
      <c r="AE15" s="64" t="s">
        <v>83</v>
      </c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</row>
    <row r="16" spans="1:60" ht="33.75" outlineLevel="1" x14ac:dyDescent="0.2">
      <c r="A16" s="56">
        <v>8</v>
      </c>
      <c r="B16" s="57" t="s">
        <v>97</v>
      </c>
      <c r="C16" s="58" t="s">
        <v>98</v>
      </c>
      <c r="D16" s="59" t="s">
        <v>82</v>
      </c>
      <c r="E16" s="60">
        <v>1</v>
      </c>
      <c r="F16" s="9">
        <f t="shared" si="7"/>
        <v>0</v>
      </c>
      <c r="G16" s="61">
        <f t="shared" si="0"/>
        <v>0</v>
      </c>
      <c r="H16" s="61"/>
      <c r="I16" s="61">
        <f t="shared" si="1"/>
        <v>0</v>
      </c>
      <c r="J16" s="61"/>
      <c r="K16" s="61">
        <f t="shared" si="2"/>
        <v>0</v>
      </c>
      <c r="L16" s="61">
        <v>21</v>
      </c>
      <c r="M16" s="61">
        <f t="shared" si="3"/>
        <v>0</v>
      </c>
      <c r="N16" s="62">
        <v>0</v>
      </c>
      <c r="O16" s="62">
        <f t="shared" si="4"/>
        <v>0</v>
      </c>
      <c r="P16" s="62">
        <v>0</v>
      </c>
      <c r="Q16" s="62">
        <f t="shared" si="5"/>
        <v>0</v>
      </c>
      <c r="R16" s="62"/>
      <c r="S16" s="62"/>
      <c r="T16" s="63">
        <v>0</v>
      </c>
      <c r="U16" s="62">
        <f t="shared" si="6"/>
        <v>0</v>
      </c>
      <c r="V16" s="64"/>
      <c r="W16" s="64"/>
      <c r="X16" s="64"/>
      <c r="Y16" s="64"/>
      <c r="Z16" s="64"/>
      <c r="AA16" s="64"/>
      <c r="AB16" s="64"/>
      <c r="AC16" s="64"/>
      <c r="AD16" s="64"/>
      <c r="AE16" s="64" t="s">
        <v>83</v>
      </c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</row>
    <row r="17" spans="1:60" outlineLevel="1" x14ac:dyDescent="0.2">
      <c r="A17" s="56"/>
      <c r="B17" s="57"/>
      <c r="C17" s="65" t="s">
        <v>99</v>
      </c>
      <c r="D17" s="66"/>
      <c r="E17" s="67"/>
      <c r="F17" s="97"/>
      <c r="G17" s="61"/>
      <c r="H17" s="61"/>
      <c r="I17" s="61"/>
      <c r="J17" s="61"/>
      <c r="K17" s="61"/>
      <c r="L17" s="61"/>
      <c r="M17" s="61"/>
      <c r="N17" s="62"/>
      <c r="O17" s="62"/>
      <c r="P17" s="62"/>
      <c r="Q17" s="62"/>
      <c r="R17" s="62"/>
      <c r="S17" s="62"/>
      <c r="T17" s="63"/>
      <c r="U17" s="62"/>
      <c r="V17" s="64"/>
      <c r="W17" s="64"/>
      <c r="X17" s="64"/>
      <c r="Y17" s="64"/>
      <c r="Z17" s="64"/>
      <c r="AA17" s="64"/>
      <c r="AB17" s="64"/>
      <c r="AC17" s="64"/>
      <c r="AD17" s="64"/>
      <c r="AE17" s="64" t="s">
        <v>100</v>
      </c>
      <c r="AF17" s="64">
        <v>2</v>
      </c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</row>
    <row r="18" spans="1:60" ht="22.5" outlineLevel="1" x14ac:dyDescent="0.2">
      <c r="A18" s="56"/>
      <c r="B18" s="57"/>
      <c r="C18" s="68" t="s">
        <v>101</v>
      </c>
      <c r="D18" s="66"/>
      <c r="E18" s="67"/>
      <c r="F18" s="97"/>
      <c r="G18" s="61"/>
      <c r="H18" s="61"/>
      <c r="I18" s="61"/>
      <c r="J18" s="61"/>
      <c r="K18" s="61"/>
      <c r="L18" s="61"/>
      <c r="M18" s="61"/>
      <c r="N18" s="62"/>
      <c r="O18" s="62"/>
      <c r="P18" s="62"/>
      <c r="Q18" s="62"/>
      <c r="R18" s="62"/>
      <c r="S18" s="62"/>
      <c r="T18" s="63"/>
      <c r="U18" s="62"/>
      <c r="V18" s="64"/>
      <c r="W18" s="64"/>
      <c r="X18" s="64"/>
      <c r="Y18" s="64"/>
      <c r="Z18" s="64"/>
      <c r="AA18" s="64"/>
      <c r="AB18" s="64"/>
      <c r="AC18" s="64"/>
      <c r="AD18" s="64"/>
      <c r="AE18" s="64" t="s">
        <v>100</v>
      </c>
      <c r="AF18" s="64">
        <v>2</v>
      </c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</row>
    <row r="19" spans="1:60" ht="33.75" outlineLevel="1" x14ac:dyDescent="0.2">
      <c r="A19" s="56"/>
      <c r="B19" s="57"/>
      <c r="C19" s="68" t="s">
        <v>102</v>
      </c>
      <c r="D19" s="66"/>
      <c r="E19" s="67"/>
      <c r="F19" s="97"/>
      <c r="G19" s="61"/>
      <c r="H19" s="61"/>
      <c r="I19" s="61"/>
      <c r="J19" s="61"/>
      <c r="K19" s="61"/>
      <c r="L19" s="61"/>
      <c r="M19" s="61"/>
      <c r="N19" s="62"/>
      <c r="O19" s="62"/>
      <c r="P19" s="62"/>
      <c r="Q19" s="62"/>
      <c r="R19" s="62"/>
      <c r="S19" s="62"/>
      <c r="T19" s="63"/>
      <c r="U19" s="62"/>
      <c r="V19" s="64"/>
      <c r="W19" s="64"/>
      <c r="X19" s="64"/>
      <c r="Y19" s="64"/>
      <c r="Z19" s="64"/>
      <c r="AA19" s="64"/>
      <c r="AB19" s="64"/>
      <c r="AC19" s="64"/>
      <c r="AD19" s="64"/>
      <c r="AE19" s="64" t="s">
        <v>100</v>
      </c>
      <c r="AF19" s="64">
        <v>2</v>
      </c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</row>
    <row r="20" spans="1:60" outlineLevel="1" x14ac:dyDescent="0.2">
      <c r="A20" s="56"/>
      <c r="B20" s="57"/>
      <c r="C20" s="65" t="s">
        <v>103</v>
      </c>
      <c r="D20" s="66"/>
      <c r="E20" s="67"/>
      <c r="F20" s="97"/>
      <c r="G20" s="61"/>
      <c r="H20" s="61"/>
      <c r="I20" s="61"/>
      <c r="J20" s="61"/>
      <c r="K20" s="61"/>
      <c r="L20" s="61"/>
      <c r="M20" s="61"/>
      <c r="N20" s="62"/>
      <c r="O20" s="62"/>
      <c r="P20" s="62"/>
      <c r="Q20" s="62"/>
      <c r="R20" s="62"/>
      <c r="S20" s="62"/>
      <c r="T20" s="63"/>
      <c r="U20" s="62"/>
      <c r="V20" s="64"/>
      <c r="W20" s="64"/>
      <c r="X20" s="64"/>
      <c r="Y20" s="64"/>
      <c r="Z20" s="64"/>
      <c r="AA20" s="64"/>
      <c r="AB20" s="64"/>
      <c r="AC20" s="64"/>
      <c r="AD20" s="64"/>
      <c r="AE20" s="64" t="s">
        <v>100</v>
      </c>
      <c r="AF20" s="64">
        <v>0</v>
      </c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</row>
    <row r="21" spans="1:60" outlineLevel="1" x14ac:dyDescent="0.2">
      <c r="A21" s="56"/>
      <c r="B21" s="57"/>
      <c r="C21" s="69" t="s">
        <v>104</v>
      </c>
      <c r="D21" s="70"/>
      <c r="E21" s="71">
        <v>1</v>
      </c>
      <c r="F21" s="97"/>
      <c r="G21" s="61"/>
      <c r="H21" s="61"/>
      <c r="I21" s="61"/>
      <c r="J21" s="61"/>
      <c r="K21" s="61"/>
      <c r="L21" s="61"/>
      <c r="M21" s="61"/>
      <c r="N21" s="62"/>
      <c r="O21" s="62"/>
      <c r="P21" s="62"/>
      <c r="Q21" s="62"/>
      <c r="R21" s="62"/>
      <c r="S21" s="62"/>
      <c r="T21" s="63"/>
      <c r="U21" s="62"/>
      <c r="V21" s="64"/>
      <c r="W21" s="64"/>
      <c r="X21" s="64"/>
      <c r="Y21" s="64"/>
      <c r="Z21" s="64"/>
      <c r="AA21" s="64"/>
      <c r="AB21" s="64"/>
      <c r="AC21" s="64"/>
      <c r="AD21" s="64"/>
      <c r="AE21" s="64" t="s">
        <v>100</v>
      </c>
      <c r="AF21" s="64">
        <v>0</v>
      </c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</row>
    <row r="22" spans="1:60" outlineLevel="1" x14ac:dyDescent="0.2">
      <c r="A22" s="56">
        <v>9</v>
      </c>
      <c r="B22" s="57" t="s">
        <v>105</v>
      </c>
      <c r="C22" s="58" t="s">
        <v>106</v>
      </c>
      <c r="D22" s="59" t="s">
        <v>82</v>
      </c>
      <c r="E22" s="60">
        <v>1</v>
      </c>
      <c r="F22" s="9">
        <f>H22+J22</f>
        <v>0</v>
      </c>
      <c r="G22" s="61">
        <f>ROUND(E22*F22,2)</f>
        <v>0</v>
      </c>
      <c r="H22" s="61"/>
      <c r="I22" s="61">
        <f>ROUND(E22*H22,2)</f>
        <v>0</v>
      </c>
      <c r="J22" s="61"/>
      <c r="K22" s="61">
        <f>ROUND(E22*J22,2)</f>
        <v>0</v>
      </c>
      <c r="L22" s="61">
        <v>21</v>
      </c>
      <c r="M22" s="61">
        <f>G22*(1+L22/100)</f>
        <v>0</v>
      </c>
      <c r="N22" s="62">
        <v>0</v>
      </c>
      <c r="O22" s="62">
        <f>ROUND(E22*N22,5)</f>
        <v>0</v>
      </c>
      <c r="P22" s="62">
        <v>0</v>
      </c>
      <c r="Q22" s="62">
        <f>ROUND(E22*P22,5)</f>
        <v>0</v>
      </c>
      <c r="R22" s="62"/>
      <c r="S22" s="62"/>
      <c r="T22" s="63">
        <v>0</v>
      </c>
      <c r="U22" s="62">
        <f>ROUND(E22*T22,2)</f>
        <v>0</v>
      </c>
      <c r="V22" s="64"/>
      <c r="W22" s="64"/>
      <c r="X22" s="64"/>
      <c r="Y22" s="64"/>
      <c r="Z22" s="64"/>
      <c r="AA22" s="64"/>
      <c r="AB22" s="64"/>
      <c r="AC22" s="64"/>
      <c r="AD22" s="64"/>
      <c r="AE22" s="64" t="s">
        <v>83</v>
      </c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</row>
    <row r="23" spans="1:60" outlineLevel="1" x14ac:dyDescent="0.2">
      <c r="A23" s="56"/>
      <c r="B23" s="57"/>
      <c r="C23" s="65" t="s">
        <v>99</v>
      </c>
      <c r="D23" s="66"/>
      <c r="E23" s="67"/>
      <c r="F23" s="97"/>
      <c r="G23" s="61"/>
      <c r="H23" s="61"/>
      <c r="I23" s="61"/>
      <c r="J23" s="61"/>
      <c r="K23" s="61"/>
      <c r="L23" s="61"/>
      <c r="M23" s="61"/>
      <c r="N23" s="62"/>
      <c r="O23" s="62"/>
      <c r="P23" s="62"/>
      <c r="Q23" s="62"/>
      <c r="R23" s="62"/>
      <c r="S23" s="62"/>
      <c r="T23" s="63"/>
      <c r="U23" s="62"/>
      <c r="V23" s="64"/>
      <c r="W23" s="64"/>
      <c r="X23" s="64"/>
      <c r="Y23" s="64"/>
      <c r="Z23" s="64"/>
      <c r="AA23" s="64"/>
      <c r="AB23" s="64"/>
      <c r="AC23" s="64"/>
      <c r="AD23" s="64"/>
      <c r="AE23" s="64" t="s">
        <v>100</v>
      </c>
      <c r="AF23" s="64">
        <v>2</v>
      </c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</row>
    <row r="24" spans="1:60" outlineLevel="1" x14ac:dyDescent="0.2">
      <c r="A24" s="56"/>
      <c r="B24" s="57"/>
      <c r="C24" s="68" t="s">
        <v>107</v>
      </c>
      <c r="D24" s="66"/>
      <c r="E24" s="67"/>
      <c r="F24" s="97"/>
      <c r="G24" s="61"/>
      <c r="H24" s="61"/>
      <c r="I24" s="61"/>
      <c r="J24" s="61"/>
      <c r="K24" s="61"/>
      <c r="L24" s="61"/>
      <c r="M24" s="61"/>
      <c r="N24" s="62"/>
      <c r="O24" s="62"/>
      <c r="P24" s="62"/>
      <c r="Q24" s="62"/>
      <c r="R24" s="62"/>
      <c r="S24" s="62"/>
      <c r="T24" s="63"/>
      <c r="U24" s="62"/>
      <c r="V24" s="64"/>
      <c r="W24" s="64"/>
      <c r="X24" s="64"/>
      <c r="Y24" s="64"/>
      <c r="Z24" s="64"/>
      <c r="AA24" s="64"/>
      <c r="AB24" s="64"/>
      <c r="AC24" s="64"/>
      <c r="AD24" s="64"/>
      <c r="AE24" s="64" t="s">
        <v>100</v>
      </c>
      <c r="AF24" s="64">
        <v>2</v>
      </c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</row>
    <row r="25" spans="1:60" ht="33.75" outlineLevel="1" x14ac:dyDescent="0.2">
      <c r="A25" s="56"/>
      <c r="B25" s="57"/>
      <c r="C25" s="68" t="s">
        <v>108</v>
      </c>
      <c r="D25" s="66"/>
      <c r="E25" s="67"/>
      <c r="F25" s="97"/>
      <c r="G25" s="61"/>
      <c r="H25" s="61"/>
      <c r="I25" s="61"/>
      <c r="J25" s="61"/>
      <c r="K25" s="61"/>
      <c r="L25" s="61"/>
      <c r="M25" s="61"/>
      <c r="N25" s="62"/>
      <c r="O25" s="62"/>
      <c r="P25" s="62"/>
      <c r="Q25" s="62"/>
      <c r="R25" s="62"/>
      <c r="S25" s="62"/>
      <c r="T25" s="63"/>
      <c r="U25" s="62"/>
      <c r="V25" s="64"/>
      <c r="W25" s="64"/>
      <c r="X25" s="64"/>
      <c r="Y25" s="64"/>
      <c r="Z25" s="64"/>
      <c r="AA25" s="64"/>
      <c r="AB25" s="64"/>
      <c r="AC25" s="64"/>
      <c r="AD25" s="64"/>
      <c r="AE25" s="64" t="s">
        <v>100</v>
      </c>
      <c r="AF25" s="64">
        <v>2</v>
      </c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</row>
    <row r="26" spans="1:60" ht="22.5" outlineLevel="1" x14ac:dyDescent="0.2">
      <c r="A26" s="56"/>
      <c r="B26" s="57"/>
      <c r="C26" s="68" t="s">
        <v>109</v>
      </c>
      <c r="D26" s="66"/>
      <c r="E26" s="67"/>
      <c r="F26" s="97"/>
      <c r="G26" s="61"/>
      <c r="H26" s="61"/>
      <c r="I26" s="61"/>
      <c r="J26" s="61"/>
      <c r="K26" s="61"/>
      <c r="L26" s="61"/>
      <c r="M26" s="61"/>
      <c r="N26" s="62"/>
      <c r="O26" s="62"/>
      <c r="P26" s="62"/>
      <c r="Q26" s="62"/>
      <c r="R26" s="62"/>
      <c r="S26" s="62"/>
      <c r="T26" s="63"/>
      <c r="U26" s="62"/>
      <c r="V26" s="64"/>
      <c r="W26" s="64"/>
      <c r="X26" s="64"/>
      <c r="Y26" s="64"/>
      <c r="Z26" s="64"/>
      <c r="AA26" s="64"/>
      <c r="AB26" s="64"/>
      <c r="AC26" s="64"/>
      <c r="AD26" s="64"/>
      <c r="AE26" s="64" t="s">
        <v>100</v>
      </c>
      <c r="AF26" s="64">
        <v>2</v>
      </c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</row>
    <row r="27" spans="1:60" ht="22.5" outlineLevel="1" x14ac:dyDescent="0.2">
      <c r="A27" s="56"/>
      <c r="B27" s="57"/>
      <c r="C27" s="68" t="s">
        <v>110</v>
      </c>
      <c r="D27" s="66"/>
      <c r="E27" s="67"/>
      <c r="F27" s="97"/>
      <c r="G27" s="61"/>
      <c r="H27" s="61"/>
      <c r="I27" s="61"/>
      <c r="J27" s="61"/>
      <c r="K27" s="61"/>
      <c r="L27" s="61"/>
      <c r="M27" s="61"/>
      <c r="N27" s="62"/>
      <c r="O27" s="62"/>
      <c r="P27" s="62"/>
      <c r="Q27" s="62"/>
      <c r="R27" s="62"/>
      <c r="S27" s="62"/>
      <c r="T27" s="63"/>
      <c r="U27" s="62"/>
      <c r="V27" s="64"/>
      <c r="W27" s="64"/>
      <c r="X27" s="64"/>
      <c r="Y27" s="64"/>
      <c r="Z27" s="64"/>
      <c r="AA27" s="64"/>
      <c r="AB27" s="64"/>
      <c r="AC27" s="64"/>
      <c r="AD27" s="64"/>
      <c r="AE27" s="64" t="s">
        <v>100</v>
      </c>
      <c r="AF27" s="64">
        <v>2</v>
      </c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</row>
    <row r="28" spans="1:60" outlineLevel="1" x14ac:dyDescent="0.2">
      <c r="A28" s="56"/>
      <c r="B28" s="57"/>
      <c r="C28" s="68" t="s">
        <v>111</v>
      </c>
      <c r="D28" s="66"/>
      <c r="E28" s="67"/>
      <c r="F28" s="97"/>
      <c r="G28" s="61"/>
      <c r="H28" s="61"/>
      <c r="I28" s="61"/>
      <c r="J28" s="61"/>
      <c r="K28" s="61"/>
      <c r="L28" s="61"/>
      <c r="M28" s="61"/>
      <c r="N28" s="62"/>
      <c r="O28" s="62"/>
      <c r="P28" s="62"/>
      <c r="Q28" s="62"/>
      <c r="R28" s="62"/>
      <c r="S28" s="62"/>
      <c r="T28" s="63"/>
      <c r="U28" s="62"/>
      <c r="V28" s="64"/>
      <c r="W28" s="64"/>
      <c r="X28" s="64"/>
      <c r="Y28" s="64"/>
      <c r="Z28" s="64"/>
      <c r="AA28" s="64"/>
      <c r="AB28" s="64"/>
      <c r="AC28" s="64"/>
      <c r="AD28" s="64"/>
      <c r="AE28" s="64" t="s">
        <v>100</v>
      </c>
      <c r="AF28" s="64">
        <v>2</v>
      </c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</row>
    <row r="29" spans="1:60" ht="22.5" outlineLevel="1" x14ac:dyDescent="0.2">
      <c r="A29" s="56"/>
      <c r="B29" s="57"/>
      <c r="C29" s="68" t="s">
        <v>112</v>
      </c>
      <c r="D29" s="66"/>
      <c r="E29" s="67"/>
      <c r="F29" s="97"/>
      <c r="G29" s="61"/>
      <c r="H29" s="61"/>
      <c r="I29" s="61"/>
      <c r="J29" s="61"/>
      <c r="K29" s="61"/>
      <c r="L29" s="61"/>
      <c r="M29" s="61"/>
      <c r="N29" s="62"/>
      <c r="O29" s="62"/>
      <c r="P29" s="62"/>
      <c r="Q29" s="62"/>
      <c r="R29" s="62"/>
      <c r="S29" s="62"/>
      <c r="T29" s="63"/>
      <c r="U29" s="62"/>
      <c r="V29" s="64"/>
      <c r="W29" s="64"/>
      <c r="X29" s="64"/>
      <c r="Y29" s="64"/>
      <c r="Z29" s="64"/>
      <c r="AA29" s="64"/>
      <c r="AB29" s="64"/>
      <c r="AC29" s="64"/>
      <c r="AD29" s="64"/>
      <c r="AE29" s="64" t="s">
        <v>100</v>
      </c>
      <c r="AF29" s="64">
        <v>2</v>
      </c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</row>
    <row r="30" spans="1:60" ht="22.5" outlineLevel="1" x14ac:dyDescent="0.2">
      <c r="A30" s="56"/>
      <c r="B30" s="57"/>
      <c r="C30" s="68" t="s">
        <v>113</v>
      </c>
      <c r="D30" s="66"/>
      <c r="E30" s="67"/>
      <c r="F30" s="97"/>
      <c r="G30" s="61"/>
      <c r="H30" s="61"/>
      <c r="I30" s="61"/>
      <c r="J30" s="61"/>
      <c r="K30" s="61"/>
      <c r="L30" s="61"/>
      <c r="M30" s="61"/>
      <c r="N30" s="62"/>
      <c r="O30" s="62"/>
      <c r="P30" s="62"/>
      <c r="Q30" s="62"/>
      <c r="R30" s="62"/>
      <c r="S30" s="62"/>
      <c r="T30" s="63"/>
      <c r="U30" s="62"/>
      <c r="V30" s="64"/>
      <c r="W30" s="64"/>
      <c r="X30" s="64"/>
      <c r="Y30" s="64"/>
      <c r="Z30" s="64"/>
      <c r="AA30" s="64"/>
      <c r="AB30" s="64"/>
      <c r="AC30" s="64"/>
      <c r="AD30" s="64"/>
      <c r="AE30" s="64" t="s">
        <v>100</v>
      </c>
      <c r="AF30" s="64">
        <v>2</v>
      </c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</row>
    <row r="31" spans="1:60" outlineLevel="1" x14ac:dyDescent="0.2">
      <c r="A31" s="56"/>
      <c r="B31" s="57"/>
      <c r="C31" s="65" t="s">
        <v>103</v>
      </c>
      <c r="D31" s="66"/>
      <c r="E31" s="67"/>
      <c r="F31" s="97"/>
      <c r="G31" s="61"/>
      <c r="H31" s="61"/>
      <c r="I31" s="61"/>
      <c r="J31" s="61"/>
      <c r="K31" s="61"/>
      <c r="L31" s="61"/>
      <c r="M31" s="61"/>
      <c r="N31" s="62"/>
      <c r="O31" s="62"/>
      <c r="P31" s="62"/>
      <c r="Q31" s="62"/>
      <c r="R31" s="62"/>
      <c r="S31" s="62"/>
      <c r="T31" s="63"/>
      <c r="U31" s="62"/>
      <c r="V31" s="64"/>
      <c r="W31" s="64"/>
      <c r="X31" s="64"/>
      <c r="Y31" s="64"/>
      <c r="Z31" s="64"/>
      <c r="AA31" s="64"/>
      <c r="AB31" s="64"/>
      <c r="AC31" s="64"/>
      <c r="AD31" s="64"/>
      <c r="AE31" s="64" t="s">
        <v>100</v>
      </c>
      <c r="AF31" s="64">
        <v>0</v>
      </c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</row>
    <row r="32" spans="1:60" outlineLevel="1" x14ac:dyDescent="0.2">
      <c r="A32" s="56"/>
      <c r="B32" s="57"/>
      <c r="C32" s="69" t="s">
        <v>114</v>
      </c>
      <c r="D32" s="70"/>
      <c r="E32" s="71">
        <v>1</v>
      </c>
      <c r="F32" s="97"/>
      <c r="G32" s="61"/>
      <c r="H32" s="61"/>
      <c r="I32" s="61"/>
      <c r="J32" s="61"/>
      <c r="K32" s="61"/>
      <c r="L32" s="61"/>
      <c r="M32" s="61"/>
      <c r="N32" s="62"/>
      <c r="O32" s="62"/>
      <c r="P32" s="62"/>
      <c r="Q32" s="62"/>
      <c r="R32" s="62"/>
      <c r="S32" s="62"/>
      <c r="T32" s="63"/>
      <c r="U32" s="62"/>
      <c r="V32" s="64"/>
      <c r="W32" s="64"/>
      <c r="X32" s="64"/>
      <c r="Y32" s="64"/>
      <c r="Z32" s="64"/>
      <c r="AA32" s="64"/>
      <c r="AB32" s="64"/>
      <c r="AC32" s="64"/>
      <c r="AD32" s="64"/>
      <c r="AE32" s="64" t="s">
        <v>100</v>
      </c>
      <c r="AF32" s="64">
        <v>0</v>
      </c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</row>
    <row r="33" spans="1:60" outlineLevel="1" x14ac:dyDescent="0.2">
      <c r="A33" s="56">
        <v>10</v>
      </c>
      <c r="B33" s="57" t="s">
        <v>115</v>
      </c>
      <c r="C33" s="58" t="s">
        <v>116</v>
      </c>
      <c r="D33" s="59" t="s">
        <v>82</v>
      </c>
      <c r="E33" s="60">
        <v>1</v>
      </c>
      <c r="F33" s="9">
        <f t="shared" ref="F33:F41" si="8">H33+J33</f>
        <v>0</v>
      </c>
      <c r="G33" s="61">
        <f t="shared" ref="G33:G41" si="9">ROUND(E33*F33,2)</f>
        <v>0</v>
      </c>
      <c r="H33" s="61"/>
      <c r="I33" s="61">
        <f t="shared" ref="I33:I41" si="10">ROUND(E33*H33,2)</f>
        <v>0</v>
      </c>
      <c r="J33" s="61"/>
      <c r="K33" s="61">
        <f t="shared" ref="K33:K41" si="11">ROUND(E33*J33,2)</f>
        <v>0</v>
      </c>
      <c r="L33" s="61">
        <v>21</v>
      </c>
      <c r="M33" s="61">
        <f t="shared" ref="M33:M41" si="12">G33*(1+L33/100)</f>
        <v>0</v>
      </c>
      <c r="N33" s="62">
        <v>0</v>
      </c>
      <c r="O33" s="62">
        <f t="shared" ref="O33:O41" si="13">ROUND(E33*N33,5)</f>
        <v>0</v>
      </c>
      <c r="P33" s="62">
        <v>0</v>
      </c>
      <c r="Q33" s="62">
        <f t="shared" ref="Q33:Q41" si="14">ROUND(E33*P33,5)</f>
        <v>0</v>
      </c>
      <c r="R33" s="62"/>
      <c r="S33" s="62"/>
      <c r="T33" s="63">
        <v>0</v>
      </c>
      <c r="U33" s="62">
        <f t="shared" ref="U33:U41" si="15">ROUND(E33*T33,2)</f>
        <v>0</v>
      </c>
      <c r="V33" s="64"/>
      <c r="W33" s="64"/>
      <c r="X33" s="64"/>
      <c r="Y33" s="64"/>
      <c r="Z33" s="64"/>
      <c r="AA33" s="64"/>
      <c r="AB33" s="64"/>
      <c r="AC33" s="64"/>
      <c r="AD33" s="64"/>
      <c r="AE33" s="64" t="s">
        <v>83</v>
      </c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</row>
    <row r="34" spans="1:60" ht="22.5" outlineLevel="1" x14ac:dyDescent="0.2">
      <c r="A34" s="56">
        <v>11</v>
      </c>
      <c r="B34" s="57" t="s">
        <v>117</v>
      </c>
      <c r="C34" s="58" t="s">
        <v>118</v>
      </c>
      <c r="D34" s="59" t="s">
        <v>82</v>
      </c>
      <c r="E34" s="60">
        <v>1</v>
      </c>
      <c r="F34" s="9">
        <f t="shared" si="8"/>
        <v>0</v>
      </c>
      <c r="G34" s="61">
        <f t="shared" si="9"/>
        <v>0</v>
      </c>
      <c r="H34" s="61"/>
      <c r="I34" s="61">
        <f t="shared" si="10"/>
        <v>0</v>
      </c>
      <c r="J34" s="61"/>
      <c r="K34" s="61">
        <f t="shared" si="11"/>
        <v>0</v>
      </c>
      <c r="L34" s="61">
        <v>21</v>
      </c>
      <c r="M34" s="61">
        <f t="shared" si="12"/>
        <v>0</v>
      </c>
      <c r="N34" s="62">
        <v>0</v>
      </c>
      <c r="O34" s="62">
        <f t="shared" si="13"/>
        <v>0</v>
      </c>
      <c r="P34" s="62">
        <v>0</v>
      </c>
      <c r="Q34" s="62">
        <f t="shared" si="14"/>
        <v>0</v>
      </c>
      <c r="R34" s="62"/>
      <c r="S34" s="62"/>
      <c r="T34" s="63">
        <v>0</v>
      </c>
      <c r="U34" s="62">
        <f t="shared" si="15"/>
        <v>0</v>
      </c>
      <c r="V34" s="64"/>
      <c r="W34" s="64"/>
      <c r="X34" s="64"/>
      <c r="Y34" s="64"/>
      <c r="Z34" s="64"/>
      <c r="AA34" s="64"/>
      <c r="AB34" s="64"/>
      <c r="AC34" s="64"/>
      <c r="AD34" s="64"/>
      <c r="AE34" s="64" t="s">
        <v>83</v>
      </c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</row>
    <row r="35" spans="1:60" ht="22.5" outlineLevel="1" x14ac:dyDescent="0.2">
      <c r="A35" s="56">
        <v>12</v>
      </c>
      <c r="B35" s="57" t="s">
        <v>119</v>
      </c>
      <c r="C35" s="58" t="s">
        <v>120</v>
      </c>
      <c r="D35" s="59" t="s">
        <v>82</v>
      </c>
      <c r="E35" s="60">
        <v>1</v>
      </c>
      <c r="F35" s="9">
        <f t="shared" si="8"/>
        <v>0</v>
      </c>
      <c r="G35" s="61">
        <f t="shared" si="9"/>
        <v>0</v>
      </c>
      <c r="H35" s="61"/>
      <c r="I35" s="61">
        <f t="shared" si="10"/>
        <v>0</v>
      </c>
      <c r="J35" s="61"/>
      <c r="K35" s="61">
        <f t="shared" si="11"/>
        <v>0</v>
      </c>
      <c r="L35" s="61">
        <v>21</v>
      </c>
      <c r="M35" s="61">
        <f t="shared" si="12"/>
        <v>0</v>
      </c>
      <c r="N35" s="62">
        <v>0</v>
      </c>
      <c r="O35" s="62">
        <f t="shared" si="13"/>
        <v>0</v>
      </c>
      <c r="P35" s="62">
        <v>0</v>
      </c>
      <c r="Q35" s="62">
        <f t="shared" si="14"/>
        <v>0</v>
      </c>
      <c r="R35" s="62"/>
      <c r="S35" s="62"/>
      <c r="T35" s="63">
        <v>0</v>
      </c>
      <c r="U35" s="62">
        <f t="shared" si="15"/>
        <v>0</v>
      </c>
      <c r="V35" s="64"/>
      <c r="W35" s="64"/>
      <c r="X35" s="64"/>
      <c r="Y35" s="64"/>
      <c r="Z35" s="64"/>
      <c r="AA35" s="64"/>
      <c r="AB35" s="64"/>
      <c r="AC35" s="64"/>
      <c r="AD35" s="64"/>
      <c r="AE35" s="64" t="s">
        <v>88</v>
      </c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</row>
    <row r="36" spans="1:60" ht="22.5" outlineLevel="1" x14ac:dyDescent="0.2">
      <c r="A36" s="56">
        <v>13</v>
      </c>
      <c r="B36" s="57" t="s">
        <v>121</v>
      </c>
      <c r="C36" s="58" t="s">
        <v>122</v>
      </c>
      <c r="D36" s="59" t="s">
        <v>82</v>
      </c>
      <c r="E36" s="60">
        <v>1</v>
      </c>
      <c r="F36" s="9">
        <f t="shared" si="8"/>
        <v>0</v>
      </c>
      <c r="G36" s="61">
        <f t="shared" si="9"/>
        <v>0</v>
      </c>
      <c r="H36" s="61"/>
      <c r="I36" s="61">
        <f t="shared" si="10"/>
        <v>0</v>
      </c>
      <c r="J36" s="61"/>
      <c r="K36" s="61">
        <f t="shared" si="11"/>
        <v>0</v>
      </c>
      <c r="L36" s="61">
        <v>21</v>
      </c>
      <c r="M36" s="61">
        <f t="shared" si="12"/>
        <v>0</v>
      </c>
      <c r="N36" s="62">
        <v>0</v>
      </c>
      <c r="O36" s="62">
        <f t="shared" si="13"/>
        <v>0</v>
      </c>
      <c r="P36" s="62">
        <v>0</v>
      </c>
      <c r="Q36" s="62">
        <f t="shared" si="14"/>
        <v>0</v>
      </c>
      <c r="R36" s="62"/>
      <c r="S36" s="62"/>
      <c r="T36" s="63">
        <v>0</v>
      </c>
      <c r="U36" s="62">
        <f t="shared" si="15"/>
        <v>0</v>
      </c>
      <c r="V36" s="64"/>
      <c r="W36" s="64"/>
      <c r="X36" s="64"/>
      <c r="Y36" s="64"/>
      <c r="Z36" s="64"/>
      <c r="AA36" s="64"/>
      <c r="AB36" s="64"/>
      <c r="AC36" s="64"/>
      <c r="AD36" s="64"/>
      <c r="AE36" s="64" t="s">
        <v>83</v>
      </c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</row>
    <row r="37" spans="1:60" ht="22.5" outlineLevel="1" x14ac:dyDescent="0.2">
      <c r="A37" s="56">
        <v>14</v>
      </c>
      <c r="B37" s="57" t="s">
        <v>123</v>
      </c>
      <c r="C37" s="58" t="s">
        <v>124</v>
      </c>
      <c r="D37" s="59" t="s">
        <v>82</v>
      </c>
      <c r="E37" s="60">
        <v>1</v>
      </c>
      <c r="F37" s="9">
        <f t="shared" si="8"/>
        <v>0</v>
      </c>
      <c r="G37" s="61">
        <f t="shared" si="9"/>
        <v>0</v>
      </c>
      <c r="H37" s="61"/>
      <c r="I37" s="61">
        <f t="shared" si="10"/>
        <v>0</v>
      </c>
      <c r="J37" s="61"/>
      <c r="K37" s="61">
        <f t="shared" si="11"/>
        <v>0</v>
      </c>
      <c r="L37" s="61">
        <v>21</v>
      </c>
      <c r="M37" s="61">
        <f t="shared" si="12"/>
        <v>0</v>
      </c>
      <c r="N37" s="62">
        <v>0</v>
      </c>
      <c r="O37" s="62">
        <f t="shared" si="13"/>
        <v>0</v>
      </c>
      <c r="P37" s="62">
        <v>0</v>
      </c>
      <c r="Q37" s="62">
        <f t="shared" si="14"/>
        <v>0</v>
      </c>
      <c r="R37" s="62"/>
      <c r="S37" s="62"/>
      <c r="T37" s="63">
        <v>0</v>
      </c>
      <c r="U37" s="62">
        <f t="shared" si="15"/>
        <v>0</v>
      </c>
      <c r="V37" s="64"/>
      <c r="W37" s="64"/>
      <c r="X37" s="64"/>
      <c r="Y37" s="64"/>
      <c r="Z37" s="64"/>
      <c r="AA37" s="64"/>
      <c r="AB37" s="64"/>
      <c r="AC37" s="64"/>
      <c r="AD37" s="64"/>
      <c r="AE37" s="64" t="s">
        <v>83</v>
      </c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</row>
    <row r="38" spans="1:60" ht="22.5" outlineLevel="1" x14ac:dyDescent="0.2">
      <c r="A38" s="56">
        <v>15</v>
      </c>
      <c r="B38" s="57" t="s">
        <v>125</v>
      </c>
      <c r="C38" s="58" t="s">
        <v>126</v>
      </c>
      <c r="D38" s="59" t="s">
        <v>82</v>
      </c>
      <c r="E38" s="60">
        <v>1</v>
      </c>
      <c r="F38" s="9">
        <f t="shared" si="8"/>
        <v>0</v>
      </c>
      <c r="G38" s="61">
        <f t="shared" si="9"/>
        <v>0</v>
      </c>
      <c r="H38" s="61"/>
      <c r="I38" s="61">
        <f t="shared" si="10"/>
        <v>0</v>
      </c>
      <c r="J38" s="61"/>
      <c r="K38" s="61">
        <f t="shared" si="11"/>
        <v>0</v>
      </c>
      <c r="L38" s="61">
        <v>21</v>
      </c>
      <c r="M38" s="61">
        <f t="shared" si="12"/>
        <v>0</v>
      </c>
      <c r="N38" s="62">
        <v>0</v>
      </c>
      <c r="O38" s="62">
        <f t="shared" si="13"/>
        <v>0</v>
      </c>
      <c r="P38" s="62">
        <v>0</v>
      </c>
      <c r="Q38" s="62">
        <f t="shared" si="14"/>
        <v>0</v>
      </c>
      <c r="R38" s="62"/>
      <c r="S38" s="62"/>
      <c r="T38" s="63">
        <v>0</v>
      </c>
      <c r="U38" s="62">
        <f t="shared" si="15"/>
        <v>0</v>
      </c>
      <c r="V38" s="64"/>
      <c r="W38" s="64"/>
      <c r="X38" s="64"/>
      <c r="Y38" s="64"/>
      <c r="Z38" s="64"/>
      <c r="AA38" s="64"/>
      <c r="AB38" s="64"/>
      <c r="AC38" s="64"/>
      <c r="AD38" s="64"/>
      <c r="AE38" s="64" t="s">
        <v>83</v>
      </c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</row>
    <row r="39" spans="1:60" outlineLevel="1" x14ac:dyDescent="0.2">
      <c r="A39" s="56">
        <v>16</v>
      </c>
      <c r="B39" s="57" t="s">
        <v>127</v>
      </c>
      <c r="C39" s="58" t="s">
        <v>128</v>
      </c>
      <c r="D39" s="59" t="s">
        <v>82</v>
      </c>
      <c r="E39" s="60">
        <v>1</v>
      </c>
      <c r="F39" s="9">
        <f t="shared" si="8"/>
        <v>0</v>
      </c>
      <c r="G39" s="61">
        <f t="shared" si="9"/>
        <v>0</v>
      </c>
      <c r="H39" s="61"/>
      <c r="I39" s="61">
        <f t="shared" si="10"/>
        <v>0</v>
      </c>
      <c r="J39" s="61"/>
      <c r="K39" s="61">
        <f t="shared" si="11"/>
        <v>0</v>
      </c>
      <c r="L39" s="61">
        <v>21</v>
      </c>
      <c r="M39" s="61">
        <f t="shared" si="12"/>
        <v>0</v>
      </c>
      <c r="N39" s="62">
        <v>0</v>
      </c>
      <c r="O39" s="62">
        <f t="shared" si="13"/>
        <v>0</v>
      </c>
      <c r="P39" s="62">
        <v>0</v>
      </c>
      <c r="Q39" s="62">
        <f t="shared" si="14"/>
        <v>0</v>
      </c>
      <c r="R39" s="62"/>
      <c r="S39" s="62"/>
      <c r="T39" s="63">
        <v>0</v>
      </c>
      <c r="U39" s="62">
        <f t="shared" si="15"/>
        <v>0</v>
      </c>
      <c r="V39" s="64"/>
      <c r="W39" s="64"/>
      <c r="X39" s="64"/>
      <c r="Y39" s="64"/>
      <c r="Z39" s="64"/>
      <c r="AA39" s="64"/>
      <c r="AB39" s="64"/>
      <c r="AC39" s="64"/>
      <c r="AD39" s="64"/>
      <c r="AE39" s="64" t="s">
        <v>88</v>
      </c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</row>
    <row r="40" spans="1:60" outlineLevel="1" x14ac:dyDescent="0.2">
      <c r="A40" s="56">
        <v>17</v>
      </c>
      <c r="B40" s="57" t="s">
        <v>129</v>
      </c>
      <c r="C40" s="58" t="s">
        <v>130</v>
      </c>
      <c r="D40" s="59" t="s">
        <v>82</v>
      </c>
      <c r="E40" s="60">
        <v>1</v>
      </c>
      <c r="F40" s="9">
        <f t="shared" si="8"/>
        <v>0</v>
      </c>
      <c r="G40" s="61">
        <f t="shared" si="9"/>
        <v>0</v>
      </c>
      <c r="H40" s="61"/>
      <c r="I40" s="61">
        <f t="shared" si="10"/>
        <v>0</v>
      </c>
      <c r="J40" s="61"/>
      <c r="K40" s="61">
        <f t="shared" si="11"/>
        <v>0</v>
      </c>
      <c r="L40" s="61">
        <v>21</v>
      </c>
      <c r="M40" s="61">
        <f t="shared" si="12"/>
        <v>0</v>
      </c>
      <c r="N40" s="62">
        <v>0</v>
      </c>
      <c r="O40" s="62">
        <f t="shared" si="13"/>
        <v>0</v>
      </c>
      <c r="P40" s="62">
        <v>0</v>
      </c>
      <c r="Q40" s="62">
        <f t="shared" si="14"/>
        <v>0</v>
      </c>
      <c r="R40" s="62"/>
      <c r="S40" s="62"/>
      <c r="T40" s="63">
        <v>0</v>
      </c>
      <c r="U40" s="62">
        <f t="shared" si="15"/>
        <v>0</v>
      </c>
      <c r="V40" s="64"/>
      <c r="W40" s="64"/>
      <c r="X40" s="64"/>
      <c r="Y40" s="64"/>
      <c r="Z40" s="64"/>
      <c r="AA40" s="64"/>
      <c r="AB40" s="64"/>
      <c r="AC40" s="64"/>
      <c r="AD40" s="64"/>
      <c r="AE40" s="64" t="s">
        <v>88</v>
      </c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</row>
    <row r="41" spans="1:60" ht="22.5" outlineLevel="1" x14ac:dyDescent="0.2">
      <c r="A41" s="72">
        <v>18</v>
      </c>
      <c r="B41" s="73" t="s">
        <v>131</v>
      </c>
      <c r="C41" s="74" t="s">
        <v>132</v>
      </c>
      <c r="D41" s="75" t="s">
        <v>82</v>
      </c>
      <c r="E41" s="76">
        <v>1</v>
      </c>
      <c r="F41" s="10">
        <f t="shared" si="8"/>
        <v>0</v>
      </c>
      <c r="G41" s="77">
        <f t="shared" si="9"/>
        <v>0</v>
      </c>
      <c r="H41" s="77"/>
      <c r="I41" s="77">
        <f t="shared" si="10"/>
        <v>0</v>
      </c>
      <c r="J41" s="77"/>
      <c r="K41" s="77">
        <f t="shared" si="11"/>
        <v>0</v>
      </c>
      <c r="L41" s="77">
        <v>21</v>
      </c>
      <c r="M41" s="77">
        <f t="shared" si="12"/>
        <v>0</v>
      </c>
      <c r="N41" s="78">
        <v>0</v>
      </c>
      <c r="O41" s="78">
        <f t="shared" si="13"/>
        <v>0</v>
      </c>
      <c r="P41" s="78">
        <v>0</v>
      </c>
      <c r="Q41" s="78">
        <f t="shared" si="14"/>
        <v>0</v>
      </c>
      <c r="R41" s="78"/>
      <c r="S41" s="78"/>
      <c r="T41" s="79">
        <v>0</v>
      </c>
      <c r="U41" s="78">
        <f t="shared" si="15"/>
        <v>0</v>
      </c>
      <c r="V41" s="64"/>
      <c r="W41" s="64"/>
      <c r="X41" s="64"/>
      <c r="Y41" s="64"/>
      <c r="Z41" s="64"/>
      <c r="AA41" s="64"/>
      <c r="AB41" s="64"/>
      <c r="AC41" s="64"/>
      <c r="AD41" s="64"/>
      <c r="AE41" s="64" t="s">
        <v>88</v>
      </c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</row>
    <row r="42" spans="1:60" x14ac:dyDescent="0.2">
      <c r="A42" s="80"/>
      <c r="B42" s="81" t="s">
        <v>133</v>
      </c>
      <c r="C42" s="82" t="s">
        <v>133</v>
      </c>
      <c r="D42" s="80"/>
      <c r="E42" s="80"/>
      <c r="F42" s="98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AC42" s="24">
        <v>15</v>
      </c>
      <c r="AD42" s="24">
        <v>21</v>
      </c>
    </row>
    <row r="43" spans="1:60" x14ac:dyDescent="0.2">
      <c r="A43" s="83"/>
      <c r="B43" s="84" t="s">
        <v>27</v>
      </c>
      <c r="C43" s="85" t="s">
        <v>133</v>
      </c>
      <c r="D43" s="86"/>
      <c r="E43" s="86"/>
      <c r="F43" s="99"/>
      <c r="G43" s="87">
        <f>G8</f>
        <v>0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AC43" s="24">
        <f>SUMIF(L7:L41,AC42,G7:G41)</f>
        <v>0</v>
      </c>
      <c r="AD43" s="24">
        <f>SUMIF(L7:L41,AD42,G7:G41)</f>
        <v>0</v>
      </c>
      <c r="AE43" s="24" t="s">
        <v>134</v>
      </c>
    </row>
    <row r="44" spans="1:60" x14ac:dyDescent="0.2">
      <c r="A44" s="80"/>
      <c r="B44" s="81" t="s">
        <v>133</v>
      </c>
      <c r="C44" s="82" t="s">
        <v>133</v>
      </c>
      <c r="D44" s="80"/>
      <c r="E44" s="80"/>
      <c r="F44" s="98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</row>
    <row r="45" spans="1:60" x14ac:dyDescent="0.2">
      <c r="A45" s="80"/>
      <c r="B45" s="81" t="s">
        <v>133</v>
      </c>
      <c r="C45" s="82" t="s">
        <v>133</v>
      </c>
      <c r="D45" s="80"/>
      <c r="E45" s="80"/>
      <c r="F45" s="98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</row>
    <row r="46" spans="1:60" x14ac:dyDescent="0.2">
      <c r="A46" s="80" t="s">
        <v>135</v>
      </c>
      <c r="B46" s="80"/>
      <c r="C46" s="88"/>
      <c r="D46" s="80"/>
      <c r="E46" s="80"/>
      <c r="F46" s="98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</row>
    <row r="47" spans="1:60" x14ac:dyDescent="0.2">
      <c r="A47" s="11"/>
      <c r="B47" s="12"/>
      <c r="C47" s="13"/>
      <c r="D47" s="12"/>
      <c r="E47" s="12"/>
      <c r="F47" s="12"/>
      <c r="G47" s="14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AE47" s="24" t="s">
        <v>136</v>
      </c>
    </row>
    <row r="48" spans="1:60" x14ac:dyDescent="0.2">
      <c r="A48" s="15"/>
      <c r="B48" s="16"/>
      <c r="C48" s="17"/>
      <c r="D48" s="16"/>
      <c r="E48" s="16"/>
      <c r="F48" s="16"/>
      <c r="G48" s="18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</row>
    <row r="49" spans="1:31" x14ac:dyDescent="0.2">
      <c r="A49" s="15"/>
      <c r="B49" s="16"/>
      <c r="C49" s="17"/>
      <c r="D49" s="16"/>
      <c r="E49" s="16"/>
      <c r="F49" s="16"/>
      <c r="G49" s="18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</row>
    <row r="50" spans="1:31" x14ac:dyDescent="0.2">
      <c r="A50" s="15"/>
      <c r="B50" s="16"/>
      <c r="C50" s="17"/>
      <c r="D50" s="16"/>
      <c r="E50" s="16"/>
      <c r="F50" s="16"/>
      <c r="G50" s="18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</row>
    <row r="51" spans="1:31" x14ac:dyDescent="0.2">
      <c r="A51" s="19"/>
      <c r="B51" s="20"/>
      <c r="C51" s="21"/>
      <c r="D51" s="20"/>
      <c r="E51" s="20"/>
      <c r="F51" s="20"/>
      <c r="G51" s="22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</row>
    <row r="52" spans="1:31" x14ac:dyDescent="0.2">
      <c r="A52" s="80"/>
      <c r="B52" s="81" t="s">
        <v>133</v>
      </c>
      <c r="C52" s="82" t="s">
        <v>133</v>
      </c>
      <c r="D52" s="80"/>
      <c r="E52" s="80"/>
      <c r="F52" s="98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</row>
    <row r="53" spans="1:31" x14ac:dyDescent="0.2">
      <c r="C53" s="89"/>
      <c r="AE53" s="24" t="s">
        <v>137</v>
      </c>
    </row>
  </sheetData>
  <sheetProtection password="DFF1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N13" sqref="N13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280" t="s">
        <v>38</v>
      </c>
      <c r="B2" s="280"/>
      <c r="C2" s="280"/>
      <c r="D2" s="280"/>
      <c r="E2" s="280"/>
      <c r="F2" s="280"/>
      <c r="G2" s="280"/>
    </row>
  </sheetData>
  <sheetProtection password="DFF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 - VRN</vt:lpstr>
      <vt:lpstr>VzorPolozky</vt:lpstr>
      <vt:lpstr>VRN</vt:lpstr>
      <vt:lpstr>Pokyny pro vyplnění</vt:lpstr>
      <vt:lpstr>'K.L - VRN'!CelkemDPHVypocet</vt:lpstr>
      <vt:lpstr>CenaCelkem</vt:lpstr>
      <vt:lpstr>CenaCelkemBezDPH</vt:lpstr>
      <vt:lpstr>'K.L - VRN'!CenaCelkemVypocet</vt:lpstr>
      <vt:lpstr>cisloobjektu</vt:lpstr>
      <vt:lpstr>'K.L - VRN'!CisloStavby</vt:lpstr>
      <vt:lpstr>CisloStavebnihoRozpoctu</vt:lpstr>
      <vt:lpstr>dadresa</vt:lpstr>
      <vt:lpstr>'K.L - VRN'!DIČ</vt:lpstr>
      <vt:lpstr>dmisto</vt:lpstr>
      <vt:lpstr>DPHSni</vt:lpstr>
      <vt:lpstr>DPHZakl</vt:lpstr>
      <vt:lpstr>'K.L - VRN'!dpsc</vt:lpstr>
      <vt:lpstr>'K.L - VRN'!IČO</vt:lpstr>
      <vt:lpstr>Mena</vt:lpstr>
      <vt:lpstr>MistoStavby</vt:lpstr>
      <vt:lpstr>nazevobjektu</vt:lpstr>
      <vt:lpstr>'K.L - VRN'!NazevStavby</vt:lpstr>
      <vt:lpstr>NazevStavebnihoRozpoctu</vt:lpstr>
      <vt:lpstr>oadresa</vt:lpstr>
      <vt:lpstr>'K.L - VRN'!Objednatel</vt:lpstr>
      <vt:lpstr>'K.L - VRN'!Objekt</vt:lpstr>
      <vt:lpstr>'K.L - VRN'!Oblast_tisku</vt:lpstr>
      <vt:lpstr>VRN!Oblast_tisku</vt:lpstr>
      <vt:lpstr>'K.L - VRN'!odic</vt:lpstr>
      <vt:lpstr>'K.L - VRN'!oico</vt:lpstr>
      <vt:lpstr>'K.L - VRN'!omisto</vt:lpstr>
      <vt:lpstr>'K.L - VRN'!onazev</vt:lpstr>
      <vt:lpstr>'K.L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 - VRN'!SazbaDPH1</vt:lpstr>
      <vt:lpstr>'K.L - VRN'!SazbaDPH2</vt:lpstr>
      <vt:lpstr>Vypracoval</vt:lpstr>
      <vt:lpstr>ZakladDPHSni</vt:lpstr>
      <vt:lpstr>'K.L - VRN'!ZakladDPHSniVypocet</vt:lpstr>
      <vt:lpstr>ZakladDPHZakl</vt:lpstr>
      <vt:lpstr>'K.L - VRN'!ZakladDPHZaklVypocet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2022-10-21T10:48:33Z</dcterms:modified>
</cp:coreProperties>
</file>