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Položky!$A$1:$G$22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iterateCount="1"/>
</workbook>
</file>

<file path=xl/calcChain.xml><?xml version="1.0" encoding="utf-8"?>
<calcChain xmlns="http://schemas.openxmlformats.org/spreadsheetml/2006/main">
  <c r="G17" i="3" l="1"/>
  <c r="G16" i="3" l="1"/>
  <c r="G20" i="3" l="1"/>
  <c r="BE21" i="3" l="1"/>
  <c r="BD21" i="3"/>
  <c r="BC21" i="3"/>
  <c r="BB21" i="3"/>
  <c r="G21" i="3"/>
  <c r="BA21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22" i="3"/>
  <c r="C4" i="3"/>
  <c r="F3" i="3"/>
  <c r="C3" i="3"/>
  <c r="H14" i="2"/>
  <c r="G22" i="1" s="1"/>
  <c r="G21" i="1" s="1"/>
  <c r="G13" i="2"/>
  <c r="I13" i="2" s="1"/>
  <c r="C2" i="2"/>
  <c r="C1" i="2"/>
  <c r="F31" i="1"/>
  <c r="G8" i="1"/>
  <c r="BB22" i="3" l="1"/>
  <c r="BD22" i="3"/>
  <c r="H7" i="2" s="1"/>
  <c r="BC22" i="3"/>
  <c r="G7" i="2" s="1"/>
  <c r="G8" i="2" s="1"/>
  <c r="C14" i="1" s="1"/>
  <c r="G22" i="3"/>
  <c r="BA22" i="3"/>
  <c r="F7" i="2" s="1"/>
  <c r="BE22" i="3"/>
  <c r="I7" i="2" s="1"/>
  <c r="I8" i="2" s="1"/>
  <c r="C20" i="1" s="1"/>
  <c r="E8" i="2"/>
  <c r="C16" i="1" s="1"/>
  <c r="H8" i="2" l="1"/>
  <c r="C15" i="1" s="1"/>
  <c r="F8" i="2"/>
  <c r="C17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<sst xmlns="http://schemas.openxmlformats.org/spreadsheetml/2006/main" count="140" uniqueCount="101">
  <si>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</si>
  <si>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</si>
  <si>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</si>
  <si>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</si>
  <si>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</si>
  <si>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</si>
  <si>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</si>
  <si>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</si>
  <si>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</si>
  <si>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</si>
  <si>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</si>
  <si>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</si>
  <si>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</si>
  <si>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</si>
  <si>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</si>
  <si>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</si>
  <si>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</si>
  <si>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</si>
  <si>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</si>
  <si>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</si>
  <si>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</si>
  <si>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</si>
  <si>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</si>
  <si>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</si>
  <si>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</si>
  <si>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</si>
  <si>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</si>
  <si>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</si>
  <si>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</si>
  <si>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</si>
  <si>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</si>
  <si>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</si>
  <si>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</si>
  <si>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</si>
  <si>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</si>
  <si>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</si>
  <si>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</si>
  <si>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</si>
  <si>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</si>
  <si>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</si>
  <si>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</si>
  <si>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</si>
  <si>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</si>
  <si>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</si>
  <si>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</si>
  <si>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</si>
  <si>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</si>
  <si>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</si>
  <si>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</si>
  <si>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</si>
  <si>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</si>
  <si>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</si>
  <si>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</si>
  <si>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</si>
  <si>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</si>
  <si>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</si>
  <si>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</si>
  <si>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</si>
  <si>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</si>
  <si>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</si>
  <si>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</si>
  <si>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</si>
  <si>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</si>
  <si>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</si>
  <si>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</si>
  <si>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</si>
  <si>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</si>
  <si>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</t>
  </si>
  <si>
    <t>soubor</t>
  </si>
  <si>
    <t>800</t>
  </si>
  <si>
    <t>Vzduchotechnika</t>
  </si>
  <si>
    <t>VJ2</t>
  </si>
  <si>
    <t xml:space="preserve">Montáž větrací jednotky podstropní do 2000 m3/h </t>
  </si>
  <si>
    <t>PV3</t>
  </si>
  <si>
    <t>Spiro.160</t>
  </si>
  <si>
    <t>Kruhové ocelové pozinkované potrubí spiro d 160 mm vč. 30% tvarovek, D+M</t>
  </si>
  <si>
    <t>Spiro.250</t>
  </si>
  <si>
    <t>Kruhové ocelové pozinkované potrubí spiro d 250 mm vč. 30% tvarovek, D+M</t>
  </si>
  <si>
    <t>OVC.500.150</t>
  </si>
  <si>
    <t>Vyústka komfortní jednořadá 500x150 mm vč. regulace R1, D+M</t>
  </si>
  <si>
    <t>RSK160</t>
  </si>
  <si>
    <t>Zpětná klapka d 160 mm D+M</t>
  </si>
  <si>
    <t>PZ.160</t>
  </si>
  <si>
    <t xml:space="preserve">Spojovací a kotvící materiál </t>
  </si>
  <si>
    <t xml:space="preserve">Uvedení VZDT jednotek do provozu </t>
  </si>
  <si>
    <t>Zaregulování systému vč. vytvoření protokolu o zaregulování</t>
  </si>
  <si>
    <t xml:space="preserve">Vzduchotechnika </t>
  </si>
  <si>
    <t xml:space="preserve">Č.p.100 ZŠ Komenského </t>
  </si>
  <si>
    <t>Projektový servis Chrudim</t>
  </si>
  <si>
    <t>Rozpočtové náklady</t>
  </si>
  <si>
    <t>Větrací rovnotlaká jednotka s rekuperací tepla a ohřevem vzduchu, návrhový průtok jednotky 1600 m³/h při 80 Pa na přívodu i odvodu + rezerva na zanesení filtrů, jednotka provedena v podstropním provedení , jednotka je vybavena rotačním rekuperátorem, teplovodním ohřívačem, ventilátory s EC motory, jednotka bude vybavena filtry F7 na přívodu a F5 na odvodu, jednotka vybavena systémovou vestavěnou regulací dodávanou výrobcem jednotky s týdenním časovačem a řízením dle konstantního průtoku, ovládací panel jednotky bude osazen v technické místnosti a bude řádně popsán, průtok jednotky bude řízen dle čidla kvality vzduchu umístěného ve větraném prostoru 1,5 m nad pdl u vnitřní stěny, na sání osazena uzavírací klapka se servopohonem LF24 s pružinovým zpětným chodem, na výfuku osazena zpětná klapka, připojovací hrdla jednotky ∅250 mm, jednotka certifikována dle Eurovent</t>
  </si>
  <si>
    <t xml:space="preserve">Protidešťová žaluzie d 300 mm, D+M </t>
  </si>
  <si>
    <t>Město Holice</t>
  </si>
  <si>
    <t>Stěnový ventilátor s možností napojení na potrubí o připojovacím rozměru ∅160 mm,oběžné kolo s dozadu zahnutými lopatkami, ventilátor vybaven vestavěnými tepelnými kontakty s ručním restartem, minimální výkon ventilátoru 160 až 400 m3/h, ventilátor osazen 5 min doběhem, včetně zpětné klapky, ventilátor bude spínán pohybovým čidlem, D+M</t>
  </si>
  <si>
    <t>Opr.</t>
  </si>
  <si>
    <t>Revize a vyčištění stáv. vduch. potrubí</t>
  </si>
  <si>
    <t>IZ.MMV.100</t>
  </si>
  <si>
    <t>m2</t>
  </si>
  <si>
    <t xml:space="preserve">Izolace tepelná tl. 50 mm vč. hliníkové fólie,D+M </t>
  </si>
  <si>
    <t>Výfuková hlavice ocelová pozinkovaná d250 mm D+M</t>
  </si>
  <si>
    <t>VH.250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</si>
</sst>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7" fillId="0" borderId="60" xfId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/>
    </xf>
    <xf numFmtId="0" fontId="8" fillId="0" borderId="60" xfId="1" applyFont="1" applyFill="1" applyBorder="1" applyAlignment="1">
      <alignment wrapText="1"/>
    </xf>
    <xf numFmtId="49" fontId="17" fillId="0" borderId="60" xfId="1" applyNumberFormat="1" applyFont="1" applyFill="1" applyBorder="1" applyAlignment="1">
      <alignment horizontal="center" shrinkToFit="1"/>
    </xf>
    <xf numFmtId="4" fontId="17" fillId="0" borderId="60" xfId="1" applyNumberFormat="1" applyFont="1" applyFill="1" applyBorder="1" applyAlignment="1">
      <alignment horizontal="right"/>
    </xf>
    <xf numFmtId="4" fontId="17" fillId="0" borderId="60" xfId="1" applyNumberFormat="1" applyFont="1" applyFill="1" applyBorder="1"/>
    <xf numFmtId="0" fontId="7" fillId="0" borderId="57" xfId="1" applyFont="1" applyFill="1" applyBorder="1" applyAlignment="1">
      <alignment horizontal="center"/>
    </xf>
    <xf numFmtId="49" fontId="8" fillId="0" borderId="57" xfId="1" applyNumberFormat="1" applyFont="1" applyFill="1" applyBorder="1" applyAlignment="1">
      <alignment horizontal="left"/>
    </xf>
    <xf numFmtId="0" fontId="8" fillId="0" borderId="57" xfId="1" applyFont="1" applyFill="1" applyBorder="1" applyAlignment="1">
      <alignment wrapText="1"/>
    </xf>
    <xf numFmtId="49" fontId="17" fillId="0" borderId="57" xfId="1" applyNumberFormat="1" applyFont="1" applyFill="1" applyBorder="1" applyAlignment="1">
      <alignment horizontal="center" shrinkToFit="1"/>
    </xf>
    <xf numFmtId="4" fontId="17" fillId="0" borderId="57" xfId="1" applyNumberFormat="1" applyFont="1" applyFill="1" applyBorder="1" applyAlignment="1">
      <alignment horizontal="right"/>
    </xf>
    <xf numFmtId="4" fontId="17" fillId="0" borderId="57" xfId="1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34" sqref="F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20.140625" customWidth="1"/>
    <col min="7" max="7" width="12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86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87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 t="s">
        <v>92</v>
      </c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 t="s">
        <v>88</v>
      </c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89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VRN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ROUND(PRODUCT(F30,C31/100),0)</f>
        <v>0</v>
      </c>
      <c r="G31" s="27"/>
    </row>
    <row r="32" spans="1:7" x14ac:dyDescent="0.2">
      <c r="A32" s="13" t="s">
        <v>38</v>
      </c>
      <c r="B32" s="15"/>
      <c r="C32" s="58">
        <v>21</v>
      </c>
      <c r="D32" s="15" t="s">
        <v>39</v>
      </c>
      <c r="E32" s="16"/>
      <c r="F32" s="59">
        <f>C22</f>
        <v>0</v>
      </c>
      <c r="G32" s="17"/>
    </row>
    <row r="33" spans="1:8" x14ac:dyDescent="0.2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42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ht="3.75" customHeight="1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hidden="1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hidden="1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hidden="1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G23" sqref="G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Č.p.100 ZŠ Komenského 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Vzduchotechnika </v>
      </c>
      <c r="D2" s="76"/>
      <c r="E2" s="77"/>
      <c r="F2" s="76"/>
      <c r="G2" s="192"/>
      <c r="H2" s="192"/>
      <c r="I2" s="193"/>
    </row>
    <row r="3" spans="1:57" ht="13.5" thickTop="1" x14ac:dyDescent="0.2">
      <c r="F3" s="11"/>
    </row>
    <row r="4" spans="1:57" ht="19.5" customHeight="1" x14ac:dyDescent="0.25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44</v>
      </c>
      <c r="C6" s="81"/>
      <c r="D6" s="82"/>
      <c r="E6" s="83" t="s">
        <v>45</v>
      </c>
      <c r="F6" s="84" t="s">
        <v>46</v>
      </c>
      <c r="G6" s="84" t="s">
        <v>47</v>
      </c>
      <c r="H6" s="84" t="s">
        <v>48</v>
      </c>
      <c r="I6" s="85" t="s">
        <v>26</v>
      </c>
    </row>
    <row r="7" spans="1:57" s="11" customFormat="1" ht="13.5" thickBot="1" x14ac:dyDescent="0.25">
      <c r="A7" s="165" t="str">
        <f>Položky!B7</f>
        <v>800</v>
      </c>
      <c r="B7" s="86" t="str">
        <f>Položky!C7</f>
        <v>Vzduchotechnika</v>
      </c>
      <c r="C7" s="87"/>
      <c r="D7" s="88"/>
      <c r="E7" s="166">
        <v>0</v>
      </c>
      <c r="F7" s="167">
        <f>Položky!BA22</f>
        <v>0</v>
      </c>
      <c r="G7" s="167">
        <f>Položky!BC22</f>
        <v>0</v>
      </c>
      <c r="H7" s="167">
        <f>Položky!BD22</f>
        <v>0</v>
      </c>
      <c r="I7" s="168">
        <f>Položky!BE22</f>
        <v>0</v>
      </c>
    </row>
    <row r="8" spans="1:57" s="94" customFormat="1" ht="13.5" thickBot="1" x14ac:dyDescent="0.25">
      <c r="A8" s="89"/>
      <c r="B8" s="81" t="s">
        <v>49</v>
      </c>
      <c r="C8" s="81"/>
      <c r="D8" s="90"/>
      <c r="E8" s="91">
        <f>SUM(E7:E7)</f>
        <v>0</v>
      </c>
      <c r="F8" s="92">
        <f>SUM(F7:F7)</f>
        <v>0</v>
      </c>
      <c r="G8" s="92">
        <f>SUM(G7:G7)</f>
        <v>0</v>
      </c>
      <c r="H8" s="92">
        <f>SUM(H7:H7)</f>
        <v>0</v>
      </c>
      <c r="I8" s="93">
        <f>SUM(I7:I7)</f>
        <v>0</v>
      </c>
    </row>
    <row r="9" spans="1:57" x14ac:dyDescent="0.2">
      <c r="A9" s="87"/>
      <c r="B9" s="87"/>
      <c r="C9" s="87"/>
      <c r="D9" s="87"/>
      <c r="E9" s="87"/>
      <c r="F9" s="87"/>
      <c r="G9" s="87"/>
      <c r="H9" s="87"/>
      <c r="I9" s="87"/>
    </row>
    <row r="10" spans="1:57" ht="19.5" customHeight="1" x14ac:dyDescent="0.25">
      <c r="A10" s="95" t="s">
        <v>50</v>
      </c>
      <c r="B10" s="95"/>
      <c r="C10" s="95"/>
      <c r="D10" s="95"/>
      <c r="E10" s="95"/>
      <c r="F10" s="95"/>
      <c r="G10" s="96"/>
      <c r="H10" s="95"/>
      <c r="I10" s="95"/>
      <c r="BA10" s="30"/>
      <c r="BB10" s="30"/>
      <c r="BC10" s="30"/>
      <c r="BD10" s="30"/>
      <c r="BE10" s="30"/>
    </row>
    <row r="11" spans="1:57" ht="13.5" thickBot="1" x14ac:dyDescent="0.25">
      <c r="A11" s="97"/>
      <c r="B11" s="97"/>
      <c r="C11" s="97"/>
      <c r="D11" s="97"/>
      <c r="E11" s="97"/>
      <c r="F11" s="97"/>
      <c r="G11" s="97"/>
      <c r="H11" s="97"/>
      <c r="I11" s="97"/>
    </row>
    <row r="12" spans="1:57" x14ac:dyDescent="0.2">
      <c r="A12" s="98" t="s">
        <v>51</v>
      </c>
      <c r="B12" s="99"/>
      <c r="C12" s="99"/>
      <c r="D12" s="100"/>
      <c r="E12" s="101" t="s">
        <v>52</v>
      </c>
      <c r="F12" s="102" t="s">
        <v>53</v>
      </c>
      <c r="G12" s="103" t="s">
        <v>54</v>
      </c>
      <c r="H12" s="104"/>
      <c r="I12" s="105" t="s">
        <v>52</v>
      </c>
    </row>
    <row r="13" spans="1:57" x14ac:dyDescent="0.2">
      <c r="A13" s="106"/>
      <c r="B13" s="107"/>
      <c r="C13" s="107"/>
      <c r="D13" s="108"/>
      <c r="E13" s="109"/>
      <c r="F13" s="110"/>
      <c r="G13" s="111">
        <f>CHOOSE(BA13+1,HSV+PSV,HSV+PSV+Mont,HSV+PSV+Dodavka+Mont,HSV,PSV,Mont,Dodavka,Mont+Dodavka,0)</f>
        <v>0</v>
      </c>
      <c r="H13" s="112"/>
      <c r="I13" s="113">
        <f>E13+F13*G13/100</f>
        <v>0</v>
      </c>
      <c r="BA13">
        <v>8</v>
      </c>
    </row>
    <row r="14" spans="1:57" ht="13.5" thickBot="1" x14ac:dyDescent="0.25">
      <c r="A14" s="114"/>
      <c r="B14" s="115" t="s">
        <v>55</v>
      </c>
      <c r="C14" s="116"/>
      <c r="D14" s="117"/>
      <c r="E14" s="118"/>
      <c r="F14" s="119"/>
      <c r="G14" s="119"/>
      <c r="H14" s="194">
        <f>SUM(H13:H13)</f>
        <v>0</v>
      </c>
      <c r="I14" s="195"/>
    </row>
    <row r="15" spans="1:57" x14ac:dyDescent="0.2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B16" s="94"/>
      <c r="F16" s="120"/>
      <c r="G16" s="121"/>
      <c r="H16" s="121"/>
      <c r="I16" s="122"/>
    </row>
    <row r="17" spans="6:9" x14ac:dyDescent="0.2">
      <c r="F17" s="120"/>
      <c r="G17" s="121"/>
      <c r="H17" s="121"/>
      <c r="I17" s="122"/>
    </row>
    <row r="18" spans="6:9" x14ac:dyDescent="0.2">
      <c r="F18" s="120"/>
      <c r="G18" s="121"/>
      <c r="H18" s="121"/>
      <c r="I18" s="122"/>
    </row>
    <row r="19" spans="6:9" x14ac:dyDescent="0.2">
      <c r="F19" s="120"/>
      <c r="G19" s="121"/>
      <c r="H19" s="121"/>
      <c r="I19" s="122"/>
    </row>
    <row r="20" spans="6:9" x14ac:dyDescent="0.2">
      <c r="F20" s="120"/>
      <c r="G20" s="121"/>
      <c r="H20" s="121"/>
      <c r="I20" s="122"/>
    </row>
    <row r="21" spans="6:9" x14ac:dyDescent="0.2">
      <c r="F21" s="120"/>
      <c r="G21" s="121"/>
      <c r="H21" s="121"/>
      <c r="I21" s="122"/>
    </row>
    <row r="22" spans="6:9" x14ac:dyDescent="0.2">
      <c r="F22" s="120"/>
      <c r="G22" s="121"/>
      <c r="H22" s="121"/>
      <c r="I22" s="122"/>
    </row>
    <row r="23" spans="6:9" x14ac:dyDescent="0.2">
      <c r="F23" s="120"/>
      <c r="G23" s="121"/>
      <c r="H23" s="121"/>
      <c r="I23" s="122"/>
    </row>
    <row r="24" spans="6:9" x14ac:dyDescent="0.2">
      <c r="F24" s="120"/>
      <c r="G24" s="121"/>
      <c r="H24" s="121"/>
      <c r="I24" s="122"/>
    </row>
    <row r="25" spans="6:9" x14ac:dyDescent="0.2">
      <c r="F25" s="120"/>
      <c r="G25" s="121"/>
      <c r="H25" s="121"/>
      <c r="I25" s="122"/>
    </row>
    <row r="26" spans="6:9" x14ac:dyDescent="0.2">
      <c r="F26" s="120"/>
      <c r="G26" s="121"/>
      <c r="H26" s="121"/>
      <c r="I26" s="122"/>
    </row>
    <row r="27" spans="6:9" x14ac:dyDescent="0.2">
      <c r="F27" s="120"/>
      <c r="G27" s="121"/>
      <c r="H27" s="121"/>
      <c r="I27" s="122"/>
    </row>
    <row r="28" spans="6:9" x14ac:dyDescent="0.2">
      <c r="F28" s="120"/>
      <c r="G28" s="121"/>
      <c r="H28" s="121"/>
      <c r="I28" s="122"/>
    </row>
    <row r="29" spans="6:9" x14ac:dyDescent="0.2">
      <c r="F29" s="120"/>
      <c r="G29" s="121"/>
      <c r="H29" s="121"/>
      <c r="I29" s="122"/>
    </row>
    <row r="30" spans="6:9" x14ac:dyDescent="0.2">
      <c r="F30" s="120"/>
      <c r="G30" s="121"/>
      <c r="H30" s="121"/>
      <c r="I30" s="122"/>
    </row>
    <row r="31" spans="6:9" x14ac:dyDescent="0.2">
      <c r="F31" s="120"/>
      <c r="G31" s="121"/>
      <c r="H31" s="121"/>
      <c r="I31" s="122"/>
    </row>
    <row r="32" spans="6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</sheetData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5"/>
  <sheetViews>
    <sheetView showGridLines="0" showZeros="0" topLeftCell="A4" zoomScaleNormal="100" workbookViewId="0">
      <selection activeCell="I10" sqref="I10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2.42578125" style="123" customWidth="1"/>
    <col min="4" max="4" width="5.5703125" style="123" customWidth="1"/>
    <col min="5" max="5" width="8.5703125" style="159" customWidth="1"/>
    <col min="6" max="6" width="9.85546875" style="123" customWidth="1"/>
    <col min="7" max="7" width="12.140625" style="123" customWidth="1"/>
    <col min="8" max="16384" width="9.140625" style="123"/>
  </cols>
  <sheetData>
    <row r="1" spans="1:104" ht="15.75" x14ac:dyDescent="0.25">
      <c r="A1" s="196" t="s">
        <v>56</v>
      </c>
      <c r="B1" s="196"/>
      <c r="C1" s="196"/>
      <c r="D1" s="196"/>
      <c r="E1" s="196"/>
      <c r="F1" s="196"/>
      <c r="G1" s="196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7" t="s">
        <v>5</v>
      </c>
      <c r="B3" s="198"/>
      <c r="C3" s="128" t="str">
        <f>CONCATENATE(cislostavby," ",nazevstavby)</f>
        <v xml:space="preserve"> Č.p.100 ZŠ Komenského 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9" t="s">
        <v>1</v>
      </c>
      <c r="B4" s="200"/>
      <c r="C4" s="133" t="str">
        <f>CONCATENATE(cisloobjektu," ",nazevobjektu)</f>
        <v xml:space="preserve"> Vzduchotechnika </v>
      </c>
      <c r="D4" s="134"/>
      <c r="E4" s="201"/>
      <c r="F4" s="201"/>
      <c r="G4" s="202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ht="191.25" x14ac:dyDescent="0.2">
      <c r="A8" s="169">
        <v>1</v>
      </c>
      <c r="B8" s="170" t="s">
        <v>71</v>
      </c>
      <c r="C8" s="171" t="s">
        <v>90</v>
      </c>
      <c r="D8" s="172" t="s">
        <v>65</v>
      </c>
      <c r="E8" s="173">
        <v>1</v>
      </c>
      <c r="F8" s="173"/>
      <c r="G8" s="174">
        <f t="shared" ref="G8:G12" si="0">E8*F8</f>
        <v>0</v>
      </c>
      <c r="O8" s="150">
        <v>2</v>
      </c>
      <c r="AA8" s="123">
        <v>12</v>
      </c>
      <c r="AB8" s="123">
        <v>0</v>
      </c>
      <c r="AC8" s="123">
        <v>71</v>
      </c>
      <c r="AZ8" s="123">
        <v>1</v>
      </c>
      <c r="BA8" s="123">
        <f t="shared" ref="BA8:BA12" si="1">IF(AZ8=1,G8,0)</f>
        <v>0</v>
      </c>
      <c r="BB8" s="123">
        <f t="shared" ref="BB8:BB12" si="2">IF(AZ8=2,G8,0)</f>
        <v>0</v>
      </c>
      <c r="BC8" s="123">
        <f t="shared" ref="BC8:BC12" si="3">IF(AZ8=3,G8,0)</f>
        <v>0</v>
      </c>
      <c r="BD8" s="123">
        <f t="shared" ref="BD8:BD12" si="4">IF(AZ8=4,G8,0)</f>
        <v>0</v>
      </c>
      <c r="BE8" s="123">
        <f t="shared" ref="BE8:BE12" si="5">IF(AZ8=5,G8,0)</f>
        <v>0</v>
      </c>
      <c r="CZ8" s="123">
        <v>0</v>
      </c>
    </row>
    <row r="9" spans="1:104" x14ac:dyDescent="0.2">
      <c r="A9" s="175">
        <v>2</v>
      </c>
      <c r="B9" s="176" t="s">
        <v>48</v>
      </c>
      <c r="C9" s="177" t="s">
        <v>72</v>
      </c>
      <c r="D9" s="178" t="s">
        <v>68</v>
      </c>
      <c r="E9" s="179">
        <v>1</v>
      </c>
      <c r="F9" s="179"/>
      <c r="G9" s="180">
        <f t="shared" si="0"/>
        <v>0</v>
      </c>
      <c r="O9" s="150">
        <v>2</v>
      </c>
      <c r="AA9" s="123">
        <v>12</v>
      </c>
      <c r="AB9" s="123">
        <v>0</v>
      </c>
      <c r="AC9" s="123">
        <v>73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ht="78.75" x14ac:dyDescent="0.2">
      <c r="A10" s="175">
        <v>3</v>
      </c>
      <c r="B10" s="176" t="s">
        <v>73</v>
      </c>
      <c r="C10" s="177" t="s">
        <v>93</v>
      </c>
      <c r="D10" s="178" t="s">
        <v>65</v>
      </c>
      <c r="E10" s="179">
        <v>4</v>
      </c>
      <c r="F10" s="179"/>
      <c r="G10" s="180">
        <f t="shared" si="0"/>
        <v>0</v>
      </c>
      <c r="O10" s="150">
        <v>2</v>
      </c>
      <c r="AA10" s="123">
        <v>12</v>
      </c>
      <c r="AB10" s="123">
        <v>0</v>
      </c>
      <c r="AC10" s="123">
        <v>86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ht="22.5" x14ac:dyDescent="0.2">
      <c r="A11" s="175">
        <v>4</v>
      </c>
      <c r="B11" s="176" t="s">
        <v>74</v>
      </c>
      <c r="C11" s="177" t="s">
        <v>75</v>
      </c>
      <c r="D11" s="178" t="s">
        <v>67</v>
      </c>
      <c r="E11" s="179">
        <v>1.5</v>
      </c>
      <c r="F11" s="179"/>
      <c r="G11" s="180">
        <f t="shared" si="0"/>
        <v>0</v>
      </c>
      <c r="O11" s="150">
        <v>2</v>
      </c>
      <c r="AA11" s="123">
        <v>12</v>
      </c>
      <c r="AB11" s="123">
        <v>0</v>
      </c>
      <c r="AC11" s="123">
        <v>91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ht="22.5" x14ac:dyDescent="0.2">
      <c r="A12" s="175">
        <v>5</v>
      </c>
      <c r="B12" s="176" t="s">
        <v>76</v>
      </c>
      <c r="C12" s="177" t="s">
        <v>77</v>
      </c>
      <c r="D12" s="178" t="s">
        <v>67</v>
      </c>
      <c r="E12" s="179">
        <v>27.8</v>
      </c>
      <c r="F12" s="179"/>
      <c r="G12" s="180">
        <f t="shared" si="0"/>
        <v>0</v>
      </c>
      <c r="O12" s="150">
        <v>2</v>
      </c>
      <c r="AA12" s="123">
        <v>12</v>
      </c>
      <c r="AB12" s="123">
        <v>0</v>
      </c>
      <c r="AC12" s="123">
        <v>95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ht="22.5" x14ac:dyDescent="0.2">
      <c r="A13" s="175">
        <v>6</v>
      </c>
      <c r="B13" s="176" t="s">
        <v>78</v>
      </c>
      <c r="C13" s="177" t="s">
        <v>79</v>
      </c>
      <c r="D13" s="178" t="s">
        <v>65</v>
      </c>
      <c r="E13" s="179">
        <v>6</v>
      </c>
      <c r="F13" s="179"/>
      <c r="G13" s="180">
        <f t="shared" ref="G13:G14" si="6">E13*F13</f>
        <v>0</v>
      </c>
      <c r="O13" s="150">
        <v>2</v>
      </c>
      <c r="AA13" s="123">
        <v>12</v>
      </c>
      <c r="AB13" s="123">
        <v>0</v>
      </c>
      <c r="AC13" s="123">
        <v>112</v>
      </c>
      <c r="AZ13" s="123">
        <v>1</v>
      </c>
      <c r="BA13" s="123">
        <f t="shared" ref="BA13:BA14" si="7">IF(AZ13=1,G13,0)</f>
        <v>0</v>
      </c>
      <c r="BB13" s="123">
        <f t="shared" ref="BB13:BB14" si="8">IF(AZ13=2,G13,0)</f>
        <v>0</v>
      </c>
      <c r="BC13" s="123">
        <f t="shared" ref="BC13:BC14" si="9">IF(AZ13=3,G13,0)</f>
        <v>0</v>
      </c>
      <c r="BD13" s="123">
        <f t="shared" ref="BD13:BD14" si="10">IF(AZ13=4,G13,0)</f>
        <v>0</v>
      </c>
      <c r="BE13" s="123">
        <f t="shared" ref="BE13:BE14" si="11">IF(AZ13=5,G13,0)</f>
        <v>0</v>
      </c>
      <c r="CZ13" s="123">
        <v>0</v>
      </c>
    </row>
    <row r="14" spans="1:104" x14ac:dyDescent="0.2">
      <c r="A14" s="175">
        <v>7</v>
      </c>
      <c r="B14" s="176" t="s">
        <v>80</v>
      </c>
      <c r="C14" s="177" t="s">
        <v>81</v>
      </c>
      <c r="D14" s="178" t="s">
        <v>65</v>
      </c>
      <c r="E14" s="179">
        <v>4</v>
      </c>
      <c r="F14" s="179"/>
      <c r="G14" s="180">
        <f t="shared" si="6"/>
        <v>0</v>
      </c>
      <c r="O14" s="150">
        <v>2</v>
      </c>
      <c r="AA14" s="123">
        <v>12</v>
      </c>
      <c r="AB14" s="123">
        <v>0</v>
      </c>
      <c r="AC14" s="123">
        <v>124</v>
      </c>
      <c r="AZ14" s="123">
        <v>1</v>
      </c>
      <c r="BA14" s="123">
        <f t="shared" si="7"/>
        <v>0</v>
      </c>
      <c r="BB14" s="123">
        <f t="shared" si="8"/>
        <v>0</v>
      </c>
      <c r="BC14" s="123">
        <f t="shared" si="9"/>
        <v>0</v>
      </c>
      <c r="BD14" s="123">
        <f t="shared" si="10"/>
        <v>0</v>
      </c>
      <c r="BE14" s="123">
        <f t="shared" si="11"/>
        <v>0</v>
      </c>
      <c r="CZ14" s="123">
        <v>0</v>
      </c>
    </row>
    <row r="15" spans="1:104" x14ac:dyDescent="0.2">
      <c r="A15" s="175">
        <v>8</v>
      </c>
      <c r="B15" s="176" t="s">
        <v>82</v>
      </c>
      <c r="C15" s="177" t="s">
        <v>91</v>
      </c>
      <c r="D15" s="178" t="s">
        <v>65</v>
      </c>
      <c r="E15" s="179">
        <v>2</v>
      </c>
      <c r="F15" s="179"/>
      <c r="G15" s="180">
        <f t="shared" ref="G15:G21" si="12">E15*F15</f>
        <v>0</v>
      </c>
      <c r="O15" s="150">
        <v>2</v>
      </c>
      <c r="AA15" s="123">
        <v>12</v>
      </c>
      <c r="AB15" s="123">
        <v>0</v>
      </c>
      <c r="AC15" s="123">
        <v>134</v>
      </c>
      <c r="AZ15" s="123">
        <v>1</v>
      </c>
      <c r="BA15" s="123">
        <f t="shared" ref="BA15:BA21" si="13">IF(AZ15=1,G15,0)</f>
        <v>0</v>
      </c>
      <c r="BB15" s="123">
        <f t="shared" ref="BB15:BB21" si="14">IF(AZ15=2,G15,0)</f>
        <v>0</v>
      </c>
      <c r="BC15" s="123">
        <f t="shared" ref="BC15:BC21" si="15">IF(AZ15=3,G15,0)</f>
        <v>0</v>
      </c>
      <c r="BD15" s="123">
        <f t="shared" ref="BD15:BD21" si="16">IF(AZ15=4,G15,0)</f>
        <v>0</v>
      </c>
      <c r="BE15" s="123">
        <f t="shared" ref="BE15:BE21" si="17">IF(AZ15=5,G15,0)</f>
        <v>0</v>
      </c>
      <c r="CZ15" s="123">
        <v>0</v>
      </c>
    </row>
    <row r="16" spans="1:104" x14ac:dyDescent="0.2">
      <c r="A16" s="175">
        <v>9</v>
      </c>
      <c r="B16" s="176" t="s">
        <v>96</v>
      </c>
      <c r="C16" s="177" t="s">
        <v>98</v>
      </c>
      <c r="D16" s="178" t="s">
        <v>97</v>
      </c>
      <c r="E16" s="179">
        <v>1.85</v>
      </c>
      <c r="F16" s="179"/>
      <c r="G16" s="180">
        <f t="shared" ref="G16" si="18">E16*F16</f>
        <v>0</v>
      </c>
      <c r="O16" s="150"/>
    </row>
    <row r="17" spans="1:104" x14ac:dyDescent="0.2">
      <c r="A17" s="169">
        <v>10</v>
      </c>
      <c r="B17" s="203" t="s">
        <v>100</v>
      </c>
      <c r="C17" s="204" t="s">
        <v>99</v>
      </c>
      <c r="D17" s="205" t="s">
        <v>65</v>
      </c>
      <c r="E17" s="206">
        <v>1</v>
      </c>
      <c r="F17" s="206"/>
      <c r="G17" s="180">
        <f t="shared" ref="G17" si="19">E17*F17</f>
        <v>0</v>
      </c>
      <c r="O17" s="150"/>
    </row>
    <row r="18" spans="1:104" x14ac:dyDescent="0.2">
      <c r="A18" s="175">
        <v>11</v>
      </c>
      <c r="B18" s="176" t="s">
        <v>48</v>
      </c>
      <c r="C18" s="177" t="s">
        <v>83</v>
      </c>
      <c r="D18" s="178" t="s">
        <v>68</v>
      </c>
      <c r="E18" s="179">
        <v>1</v>
      </c>
      <c r="F18" s="179"/>
      <c r="G18" s="180">
        <f t="shared" si="12"/>
        <v>0</v>
      </c>
      <c r="O18" s="150">
        <v>2</v>
      </c>
      <c r="AA18" s="123">
        <v>12</v>
      </c>
      <c r="AB18" s="123">
        <v>0</v>
      </c>
      <c r="AC18" s="123">
        <v>143</v>
      </c>
      <c r="AZ18" s="123">
        <v>1</v>
      </c>
      <c r="BA18" s="123">
        <f t="shared" si="13"/>
        <v>0</v>
      </c>
      <c r="BB18" s="123">
        <f t="shared" si="14"/>
        <v>0</v>
      </c>
      <c r="BC18" s="123">
        <f t="shared" si="15"/>
        <v>0</v>
      </c>
      <c r="BD18" s="123">
        <f t="shared" si="16"/>
        <v>0</v>
      </c>
      <c r="BE18" s="123">
        <f t="shared" si="17"/>
        <v>0</v>
      </c>
      <c r="CZ18" s="123">
        <v>0</v>
      </c>
    </row>
    <row r="19" spans="1:104" x14ac:dyDescent="0.2">
      <c r="A19" s="175">
        <v>12</v>
      </c>
      <c r="B19" s="176" t="s">
        <v>48</v>
      </c>
      <c r="C19" s="177" t="s">
        <v>84</v>
      </c>
      <c r="D19" s="178" t="s">
        <v>68</v>
      </c>
      <c r="E19" s="179">
        <v>1</v>
      </c>
      <c r="F19" s="179"/>
      <c r="G19" s="180">
        <f t="shared" si="12"/>
        <v>0</v>
      </c>
      <c r="O19" s="150">
        <v>2</v>
      </c>
      <c r="AA19" s="123">
        <v>12</v>
      </c>
      <c r="AB19" s="123">
        <v>0</v>
      </c>
      <c r="AC19" s="123">
        <v>144</v>
      </c>
      <c r="AZ19" s="123">
        <v>1</v>
      </c>
      <c r="BA19" s="123">
        <f t="shared" si="13"/>
        <v>0</v>
      </c>
      <c r="BB19" s="123">
        <f t="shared" si="14"/>
        <v>0</v>
      </c>
      <c r="BC19" s="123">
        <f t="shared" si="15"/>
        <v>0</v>
      </c>
      <c r="BD19" s="123">
        <f t="shared" si="16"/>
        <v>0</v>
      </c>
      <c r="BE19" s="123">
        <f t="shared" si="17"/>
        <v>0</v>
      </c>
      <c r="CZ19" s="123">
        <v>0</v>
      </c>
    </row>
    <row r="20" spans="1:104" ht="22.5" x14ac:dyDescent="0.2">
      <c r="A20" s="175">
        <v>13</v>
      </c>
      <c r="B20" s="176" t="s">
        <v>48</v>
      </c>
      <c r="C20" s="177" t="s">
        <v>85</v>
      </c>
      <c r="D20" s="178" t="s">
        <v>68</v>
      </c>
      <c r="E20" s="179">
        <v>1</v>
      </c>
      <c r="F20" s="179"/>
      <c r="G20" s="180">
        <f t="shared" ref="G20" si="20">E20*F20</f>
        <v>0</v>
      </c>
      <c r="O20" s="150"/>
    </row>
    <row r="21" spans="1:104" x14ac:dyDescent="0.2">
      <c r="A21" s="175">
        <v>14</v>
      </c>
      <c r="B21" s="176" t="s">
        <v>94</v>
      </c>
      <c r="C21" s="177" t="s">
        <v>95</v>
      </c>
      <c r="D21" s="178" t="s">
        <v>68</v>
      </c>
      <c r="E21" s="179">
        <v>1</v>
      </c>
      <c r="F21" s="179"/>
      <c r="G21" s="180">
        <f t="shared" si="12"/>
        <v>0</v>
      </c>
      <c r="O21" s="150">
        <v>2</v>
      </c>
      <c r="AA21" s="123">
        <v>12</v>
      </c>
      <c r="AB21" s="123">
        <v>0</v>
      </c>
      <c r="AC21" s="123">
        <v>145</v>
      </c>
      <c r="AZ21" s="123">
        <v>1</v>
      </c>
      <c r="BA21" s="123">
        <f t="shared" si="13"/>
        <v>0</v>
      </c>
      <c r="BB21" s="123">
        <f t="shared" si="14"/>
        <v>0</v>
      </c>
      <c r="BC21" s="123">
        <f t="shared" si="15"/>
        <v>0</v>
      </c>
      <c r="BD21" s="123">
        <f t="shared" si="16"/>
        <v>0</v>
      </c>
      <c r="BE21" s="123">
        <f t="shared" si="17"/>
        <v>0</v>
      </c>
      <c r="CZ21" s="123">
        <v>0</v>
      </c>
    </row>
    <row r="22" spans="1:104" x14ac:dyDescent="0.2">
      <c r="A22" s="151"/>
      <c r="B22" s="152" t="s">
        <v>66</v>
      </c>
      <c r="C22" s="153" t="str">
        <f>CONCATENATE(B7," ",C7)</f>
        <v>800 Vzduchotechnika</v>
      </c>
      <c r="D22" s="151"/>
      <c r="E22" s="154"/>
      <c r="F22" s="154"/>
      <c r="G22" s="155">
        <f>SUM(G7:G21)</f>
        <v>0</v>
      </c>
      <c r="O22" s="150">
        <v>4</v>
      </c>
      <c r="BA22" s="156">
        <f>SUM(BA7:BA21)</f>
        <v>0</v>
      </c>
      <c r="BB22" s="156">
        <f>SUM(BB7:BB21)</f>
        <v>0</v>
      </c>
      <c r="BC22" s="156">
        <f>SUM(BC7:BC21)</f>
        <v>0</v>
      </c>
      <c r="BD22" s="156">
        <f>SUM(BD7:BD21)</f>
        <v>0</v>
      </c>
      <c r="BE22" s="156">
        <f>SUM(BE7:BE21)</f>
        <v>0</v>
      </c>
    </row>
    <row r="23" spans="1:104" x14ac:dyDescent="0.2">
      <c r="A23" s="124"/>
      <c r="B23" s="124"/>
      <c r="C23" s="124"/>
      <c r="D23" s="124"/>
      <c r="E23" s="124"/>
      <c r="F23" s="124"/>
      <c r="G23" s="124"/>
    </row>
    <row r="24" spans="1:104" x14ac:dyDescent="0.2">
      <c r="E24" s="123"/>
    </row>
    <row r="25" spans="1:104" x14ac:dyDescent="0.2">
      <c r="E25" s="123"/>
    </row>
    <row r="26" spans="1:104" x14ac:dyDescent="0.2">
      <c r="E26" s="123"/>
    </row>
    <row r="27" spans="1:104" x14ac:dyDescent="0.2">
      <c r="E27" s="123"/>
    </row>
    <row r="28" spans="1:104" x14ac:dyDescent="0.2">
      <c r="E28" s="123"/>
    </row>
    <row r="29" spans="1:104" x14ac:dyDescent="0.2">
      <c r="E29" s="123"/>
    </row>
    <row r="30" spans="1:104" x14ac:dyDescent="0.2">
      <c r="E30" s="123"/>
    </row>
    <row r="31" spans="1:104" x14ac:dyDescent="0.2">
      <c r="E31" s="123"/>
    </row>
    <row r="32" spans="1:104" x14ac:dyDescent="0.2">
      <c r="E32" s="123"/>
    </row>
    <row r="33" spans="1:7" x14ac:dyDescent="0.2">
      <c r="E33" s="123"/>
    </row>
    <row r="34" spans="1:7" x14ac:dyDescent="0.2">
      <c r="E34" s="123"/>
    </row>
    <row r="35" spans="1:7" x14ac:dyDescent="0.2">
      <c r="E35" s="123"/>
    </row>
    <row r="36" spans="1:7" x14ac:dyDescent="0.2">
      <c r="E36" s="123"/>
    </row>
    <row r="37" spans="1:7" x14ac:dyDescent="0.2">
      <c r="E37" s="123"/>
    </row>
    <row r="38" spans="1:7" x14ac:dyDescent="0.2">
      <c r="E38" s="123"/>
    </row>
    <row r="39" spans="1:7" x14ac:dyDescent="0.2">
      <c r="E39" s="123"/>
    </row>
    <row r="40" spans="1:7" x14ac:dyDescent="0.2">
      <c r="E40" s="123"/>
    </row>
    <row r="41" spans="1:7" x14ac:dyDescent="0.2">
      <c r="E41" s="123"/>
    </row>
    <row r="42" spans="1:7" x14ac:dyDescent="0.2">
      <c r="E42" s="123"/>
    </row>
    <row r="43" spans="1:7" x14ac:dyDescent="0.2">
      <c r="E43" s="123"/>
    </row>
    <row r="44" spans="1:7" x14ac:dyDescent="0.2">
      <c r="E44" s="123"/>
    </row>
    <row r="45" spans="1:7" x14ac:dyDescent="0.2">
      <c r="E45" s="123"/>
    </row>
    <row r="46" spans="1:7" x14ac:dyDescent="0.2">
      <c r="A46" s="157"/>
      <c r="B46" s="157"/>
      <c r="C46" s="157"/>
      <c r="D46" s="157"/>
      <c r="E46" s="157"/>
      <c r="F46" s="157"/>
      <c r="G46" s="157"/>
    </row>
    <row r="47" spans="1:7" x14ac:dyDescent="0.2">
      <c r="A47" s="157"/>
      <c r="B47" s="157"/>
      <c r="C47" s="157"/>
      <c r="D47" s="157"/>
      <c r="E47" s="157"/>
      <c r="F47" s="157"/>
      <c r="G47" s="157"/>
    </row>
    <row r="48" spans="1:7" x14ac:dyDescent="0.2">
      <c r="A48" s="157"/>
      <c r="B48" s="157"/>
      <c r="C48" s="157"/>
      <c r="D48" s="157"/>
      <c r="E48" s="157"/>
      <c r="F48" s="157"/>
      <c r="G48" s="157"/>
    </row>
    <row r="49" spans="1:7" x14ac:dyDescent="0.2">
      <c r="A49" s="157"/>
      <c r="B49" s="157"/>
      <c r="C49" s="157"/>
      <c r="D49" s="157"/>
      <c r="E49" s="157"/>
      <c r="F49" s="157"/>
      <c r="G49" s="157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E60" s="123"/>
    </row>
    <row r="61" spans="1:7" x14ac:dyDescent="0.2">
      <c r="E61" s="123"/>
    </row>
    <row r="62" spans="1:7" x14ac:dyDescent="0.2">
      <c r="E62" s="123"/>
    </row>
    <row r="63" spans="1:7" x14ac:dyDescent="0.2">
      <c r="E63" s="123"/>
    </row>
    <row r="64" spans="1:7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A81" s="158"/>
      <c r="B81" s="158"/>
    </row>
    <row r="82" spans="1:7" x14ac:dyDescent="0.2">
      <c r="A82" s="157"/>
      <c r="B82" s="157"/>
      <c r="C82" s="160"/>
      <c r="D82" s="160"/>
      <c r="E82" s="161"/>
      <c r="F82" s="160"/>
      <c r="G82" s="162"/>
    </row>
    <row r="83" spans="1:7" x14ac:dyDescent="0.2">
      <c r="A83" s="163"/>
      <c r="B83" s="163"/>
      <c r="C83" s="157"/>
      <c r="D83" s="157"/>
      <c r="E83" s="164"/>
      <c r="F83" s="157"/>
      <c r="G83" s="157"/>
    </row>
    <row r="84" spans="1:7" x14ac:dyDescent="0.2">
      <c r="A84" s="157"/>
      <c r="B84" s="157"/>
      <c r="C84" s="157"/>
      <c r="D84" s="157"/>
      <c r="E84" s="164"/>
      <c r="F84" s="157"/>
      <c r="G84" s="157"/>
    </row>
    <row r="85" spans="1:7" x14ac:dyDescent="0.2">
      <c r="A85" s="157"/>
      <c r="B85" s="157"/>
      <c r="C85" s="157"/>
      <c r="D85" s="157"/>
      <c r="E85" s="164"/>
      <c r="F85" s="157"/>
      <c r="G85" s="157"/>
    </row>
    <row r="86" spans="1:7" x14ac:dyDescent="0.2">
      <c r="A86" s="157"/>
      <c r="B86" s="157"/>
      <c r="C86" s="157"/>
      <c r="D86" s="157"/>
      <c r="E86" s="164"/>
      <c r="F86" s="157"/>
      <c r="G86" s="157"/>
    </row>
    <row r="87" spans="1:7" x14ac:dyDescent="0.2">
      <c r="A87" s="157"/>
      <c r="B87" s="157"/>
      <c r="C87" s="157"/>
      <c r="D87" s="157"/>
      <c r="E87" s="164"/>
      <c r="F87" s="157"/>
      <c r="G87" s="157"/>
    </row>
    <row r="88" spans="1:7" x14ac:dyDescent="0.2">
      <c r="A88" s="157"/>
      <c r="B88" s="157"/>
      <c r="C88" s="157"/>
      <c r="D88" s="157"/>
      <c r="E88" s="164"/>
      <c r="F88" s="157"/>
      <c r="G88" s="157"/>
    </row>
    <row r="89" spans="1:7" x14ac:dyDescent="0.2">
      <c r="A89" s="157"/>
      <c r="B89" s="157"/>
      <c r="C89" s="157"/>
      <c r="D89" s="157"/>
      <c r="E89" s="164"/>
      <c r="F89" s="157"/>
      <c r="G89" s="157"/>
    </row>
    <row r="90" spans="1:7" x14ac:dyDescent="0.2">
      <c r="A90" s="157"/>
      <c r="B90" s="157"/>
      <c r="C90" s="157"/>
      <c r="D90" s="157"/>
      <c r="E90" s="164"/>
      <c r="F90" s="157"/>
      <c r="G90" s="157"/>
    </row>
    <row r="91" spans="1:7" x14ac:dyDescent="0.2">
      <c r="A91" s="157"/>
      <c r="B91" s="157"/>
      <c r="C91" s="157"/>
      <c r="D91" s="157"/>
      <c r="E91" s="164"/>
      <c r="F91" s="157"/>
      <c r="G91" s="157"/>
    </row>
    <row r="92" spans="1:7" x14ac:dyDescent="0.2">
      <c r="A92" s="157"/>
      <c r="B92" s="157"/>
      <c r="C92" s="157"/>
      <c r="D92" s="157"/>
      <c r="E92" s="164"/>
      <c r="F92" s="157"/>
      <c r="G92" s="157"/>
    </row>
    <row r="93" spans="1:7" x14ac:dyDescent="0.2">
      <c r="A93" s="157"/>
      <c r="B93" s="157"/>
      <c r="C93" s="157"/>
      <c r="D93" s="157"/>
      <c r="E93" s="164"/>
      <c r="F93" s="157"/>
      <c r="G93" s="157"/>
    </row>
    <row r="94" spans="1:7" x14ac:dyDescent="0.2">
      <c r="A94" s="157"/>
      <c r="B94" s="157"/>
      <c r="C94" s="157"/>
      <c r="D94" s="157"/>
      <c r="E94" s="164"/>
      <c r="F94" s="157"/>
      <c r="G94" s="157"/>
    </row>
    <row r="95" spans="1:7" x14ac:dyDescent="0.2">
      <c r="A95" s="157"/>
      <c r="B95" s="157"/>
      <c r="C95" s="157"/>
      <c r="D95" s="157"/>
      <c r="E95" s="164"/>
      <c r="F95" s="157"/>
      <c r="G95" s="15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Zmije</dc:creator>
  <cp:lastModifiedBy>Lukáš Friedl</cp:lastModifiedBy>
  <cp:lastPrinted>2015-09-11T09:57:28Z</cp:lastPrinted>
  <dcterms:created xsi:type="dcterms:W3CDTF">2015-09-11T09:55:56Z</dcterms:created>
  <dcterms:modified xsi:type="dcterms:W3CDTF">2022-04-08T06:26:30Z</dcterms:modified>
</cp:coreProperties>
</file>